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932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<sst xmlns="http://schemas.openxmlformats.org/spreadsheetml/2006/main" count="105" uniqueCount="94">
  <si>
    <t>№ п/п</t>
  </si>
  <si>
    <t>Наименование программы</t>
  </si>
  <si>
    <t>Всего</t>
  </si>
  <si>
    <t>Федеральный бюджет</t>
  </si>
  <si>
    <t>Областной бюджет</t>
  </si>
  <si>
    <t>Бюджет города</t>
  </si>
  <si>
    <t>Внебюджетные средства</t>
  </si>
  <si>
    <t>план</t>
  </si>
  <si>
    <t>факт</t>
  </si>
  <si>
    <t>ВСЕГО:</t>
  </si>
  <si>
    <t>Целевые показатели</t>
  </si>
  <si>
    <t>1.1.</t>
  </si>
  <si>
    <t>I</t>
  </si>
  <si>
    <t>1.</t>
  </si>
  <si>
    <t>2.</t>
  </si>
  <si>
    <t>2.1.</t>
  </si>
  <si>
    <t>2.2.</t>
  </si>
  <si>
    <t>3.1.</t>
  </si>
  <si>
    <t>3.2.</t>
  </si>
  <si>
    <t>4.1.</t>
  </si>
  <si>
    <t>4.2.</t>
  </si>
  <si>
    <t>5.</t>
  </si>
  <si>
    <t>5.1.</t>
  </si>
  <si>
    <t>5.2.</t>
  </si>
  <si>
    <t>5.3.</t>
  </si>
  <si>
    <t>Начальник управления</t>
  </si>
  <si>
    <t>Э.В. Полякова</t>
  </si>
  <si>
    <t>Исполнитель:</t>
  </si>
  <si>
    <t>Муниципальные программы</t>
  </si>
  <si>
    <t>II</t>
  </si>
  <si>
    <t>Итого по программе:</t>
  </si>
  <si>
    <t xml:space="preserve">Приложение № 1                                                           </t>
  </si>
  <si>
    <t>Объемы финансирования (тыс. руб.)</t>
  </si>
  <si>
    <t>3.3.</t>
  </si>
  <si>
    <t>1.2.</t>
  </si>
  <si>
    <t>1.3.</t>
  </si>
  <si>
    <t>А. В. Рымарев</t>
  </si>
  <si>
    <t>4.</t>
  </si>
  <si>
    <t>Осуществление муниципальной функции по полномочиям, установленным законодательством Российской Федерации, Челябинской области, Уставом города Челябинска, муниципальными правовыми актами города Челябинска</t>
  </si>
  <si>
    <t>Координация действий дежурных и диспетчерских служб города в режимах повседневной деятельности, повышенной готовности и чрезвычайной ситуации, обеспечение функционирования системы -112</t>
  </si>
  <si>
    <t>Количество поступивших и обработанных звонков и сообщений от населения и организаций города Челябинска о любых чрезвычайных происшествиях, несущих информацию об угрозе или факте возникновения чрезвычайной ситуации средствами службы Муниципального казенного учреждения «Единая дежурно-диспетчерская служба – 112 города Челябинска» (у. е.)</t>
  </si>
  <si>
    <t>Количество случаев комплексного реагирования экстренных оперативных служб на сообщения поступающие по единому номеру вызова экстренных оперативных служб «112» (у. е.):</t>
  </si>
  <si>
    <t>1.4.</t>
  </si>
  <si>
    <t>1.5.</t>
  </si>
  <si>
    <t>1.6.</t>
  </si>
  <si>
    <t>1.7.</t>
  </si>
  <si>
    <t>Процент оповещения должностных лиц комиссии по чрезвычайным ситуациям и обеспечению пожарной безопасности, Челябинского муниципального звена территориальной подсистемы единой государственной системы предупреждения и ликвидации чрезвычайных ситуаций, Управления по обеспечению безопасности жизнедеятельности населения города Челябинска об угрозе возникновения или возникновении чрезвычайных ситуаций природного и техногенного характера от количества случаев возникновения угроз и чрезвычайных ситуаций природного и техногенного характера, происшествий или аварий (проценты):</t>
  </si>
  <si>
    <t>Количество взаимодействий с организациями по размещению на медиа экранах города Челябинска видеороликов различной тематики в сфере защиты населения от чрезвычайных ситуаций, обеспечения пожарной безопасности и безопасности на водных объектах, таких как: внимание, тонкий лед, лесные пожары, купальный сезон, экстренный вызов и другие    (у. е.)</t>
  </si>
  <si>
    <t>Случаи информирования населения об оперативной обстановке на территории города Челябинска, экстренных предупреждениях и прогнозах неблагоприятных метеорологических явлений на территории города, плановых отключениях в системе жилищно-коммунального хозяйства, отмене занятий в учебных заведениях в связи с низкими температурами (у. е.):</t>
  </si>
  <si>
    <t>Количество подготовленных прогнозов по потенциальным источникам аварий и происшествий на территории города Челябинска (у. е.):</t>
  </si>
  <si>
    <t>Ликвидация последствий чрезвычайных ситуаций, происшествий и обеспечение безопасности людей на водных объектах, охраны их жизни и здоровья</t>
  </si>
  <si>
    <t>Количество выездов поисково-спасательного отряда (единиц)</t>
  </si>
  <si>
    <t>Количество лиц, которым оказана помощь поисково-спасательным отрядом (человек)</t>
  </si>
  <si>
    <t>Подготовка населения и организаций к действиям в чрезвычайной ситуации в мирное и военное время</t>
  </si>
  <si>
    <t>Реализация дополнительных профессиональных программ повышения квалификации (человеко-час):</t>
  </si>
  <si>
    <t>Реализация дополнительных общеразвивающих программ (человеко-час):</t>
  </si>
  <si>
    <t>3.4.</t>
  </si>
  <si>
    <t>Количество разработанных нормативных правовых актов в сфере гражданской обороны, защиты населения от чрезвычайных ситуаций, обеспечения пожарной безопасности и безопасности на водных объектах в соответствии с требованиями законодательства Российской Федерации (штук):</t>
  </si>
  <si>
    <t>Количество проверок подведомственных учреждений (единиц):</t>
  </si>
  <si>
    <t>Акарицидная обработка территории площадью (га)</t>
  </si>
  <si>
    <t>Изготовление листовок (штук):</t>
  </si>
  <si>
    <t>Изготовление брошюр «Методические рекомендации» на противопожарную тематику  (штук):</t>
  </si>
  <si>
    <t>Установка знаков безопасности на водных объектах (штук):</t>
  </si>
  <si>
    <t>Изготовление видеороликов на противопожарную тематику (штук):</t>
  </si>
  <si>
    <t>Размещение видеороликов на противопожарную тематику (штук):</t>
  </si>
  <si>
    <t>Мероприятия в области гражданской обороны</t>
  </si>
  <si>
    <t>Организация пропаганды в области защиты населения и территорий от чрезвычайных ситуаций, в том числе обеспечения безопасности на водных объектах и  пожарной безопасности на территории города</t>
  </si>
  <si>
    <t>5.3.1.</t>
  </si>
  <si>
    <t>5.3.2.</t>
  </si>
  <si>
    <t>5.3.4.</t>
  </si>
  <si>
    <t>5.3.5.</t>
  </si>
  <si>
    <t>5.3.3.</t>
  </si>
  <si>
    <t>5.3.6.</t>
  </si>
  <si>
    <t>(наименование учреждения)</t>
  </si>
  <si>
    <t>5.1.1.</t>
  </si>
  <si>
    <t>5.1.2.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</si>
  <si>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 и служащих  (человеко-час):</t>
  </si>
  <si>
    <t>Управление по обеспечению безопасности жизнедеятельности населения города Челябинска</t>
  </si>
  <si>
    <t>Развитие муниципальной службы в муниципальном образовании «Город Челябинск»на 2017-2020 годы</t>
  </si>
  <si>
    <t>5.3.7.</t>
  </si>
  <si>
    <t>Подготовка информационных карт по основным социально-значимым происшествиям, таких как: обстановка на водных объектах (купальный сезон), распределение по территории города Челябинска сообщений граждан: о присутствии в атмосферном воздухе посторонних запахов, жалоб на шум от полетов самолетов, подтоплений и другие (у.е.):</t>
  </si>
  <si>
    <t>Мероприятия в сфере гражданской обороны (подготовка и обучение неработающего населения в области гражданской обороны: количество консультационных часов) (человеко-час)</t>
  </si>
  <si>
    <t>В том числе отложенное финансирование:</t>
  </si>
  <si>
    <t>Мероприятия в области предупреждения и ликвидации последствий ЧС, обеспечения первичных мер пожарной безопасности и безопасности людей на водных объектах в границах города Челябинска</t>
  </si>
  <si>
    <t>Информация о реализации целевых программ за  9 месяцев 2018 года</t>
  </si>
  <si>
    <t xml:space="preserve">«Обеспечение безопасности жизнидеятельности населения города Челябинска на 2018-2020 годы» </t>
  </si>
  <si>
    <t>Оценка испол-нения</t>
  </si>
  <si>
    <t xml:space="preserve">Количество муниципальных служащих 
прошедших обучение на курсах повышения квалификации по краткосрочным программам (чел.):
</t>
  </si>
  <si>
    <t>Количество муниципальных служащих, прошедших диспансеризацию (чел.):</t>
  </si>
  <si>
    <t>Приобретение комплекта оборудования для специалиста по связям с общественностью  (у. е.):</t>
  </si>
  <si>
    <t>Приобретение комплекта оборудования (ноутбук, принтер, сканер) для обеспечения работы эвакуационной комиссии (у.е.):</t>
  </si>
  <si>
    <t>Приобретение дополнительного оборудования для МКУ "ЕДДС"(дипольная антена) (шт.):</t>
  </si>
  <si>
    <t>Изготовление знаков безопасности на водных объектах «Купание запрещено» (штук):</t>
  </si>
  <si>
    <t xml:space="preserve"> к письму Управления по обеспечению безопасности жизнедеятельности населения города Челябинска                                              от ______________________ № ________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</si>
</sst>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000000"/>
    <numFmt numFmtId="186" formatCode="0.00000000000"/>
    <numFmt numFmtId="187" formatCode="0.0%"/>
    <numFmt numFmtId="188" formatCode="0.000%"/>
    <numFmt numFmtId="189" formatCode="#,##0.000"/>
    <numFmt numFmtId="190" formatCode="#,##0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6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173" fontId="7" fillId="0" borderId="0" xfId="0" applyNumberFormat="1" applyFont="1" applyFill="1" applyAlignment="1">
      <alignment horizontal="right" vertical="center" wrapText="1"/>
    </xf>
    <xf numFmtId="173" fontId="8" fillId="0" borderId="0" xfId="0" applyNumberFormat="1" applyFont="1" applyFill="1" applyBorder="1" applyAlignment="1">
      <alignment horizontal="right" vertical="center"/>
    </xf>
    <xf numFmtId="173" fontId="8" fillId="0" borderId="0" xfId="0" applyNumberFormat="1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173" fontId="7" fillId="0" borderId="0" xfId="0" applyNumberFormat="1" applyFont="1" applyFill="1" applyBorder="1" applyAlignment="1">
      <alignment horizontal="right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9" fontId="5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87" fontId="8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6" fontId="8" fillId="0" borderId="10" xfId="0" applyNumberFormat="1" applyFont="1" applyFill="1" applyBorder="1" applyAlignment="1">
      <alignment horizontal="center" vertical="top"/>
    </xf>
    <xf numFmtId="173" fontId="52" fillId="0" borderId="10" xfId="0" applyNumberFormat="1" applyFont="1" applyFill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10" fontId="5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2" fillId="0" borderId="10" xfId="0" applyFont="1" applyBorder="1" applyAlignment="1">
      <alignment horizontal="justify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3" fontId="8" fillId="34" borderId="10" xfId="0" applyNumberFormat="1" applyFont="1" applyFill="1" applyBorder="1" applyAlignment="1">
      <alignment horizontal="center" vertical="center"/>
    </xf>
    <xf numFmtId="10" fontId="8" fillId="34" borderId="10" xfId="0" applyNumberFormat="1" applyFont="1" applyFill="1" applyBorder="1" applyAlignment="1">
      <alignment horizontal="center" vertical="center"/>
    </xf>
    <xf numFmtId="0" fontId="52" fillId="34" borderId="10" xfId="0" applyNumberFormat="1" applyFont="1" applyFill="1" applyBorder="1" applyAlignment="1">
      <alignment vertical="center" wrapText="1"/>
    </xf>
    <xf numFmtId="0" fontId="52" fillId="34" borderId="10" xfId="0" applyFont="1" applyFill="1" applyBorder="1" applyAlignment="1">
      <alignment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172" fontId="8" fillId="34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172" fontId="53" fillId="34" borderId="10" xfId="0" applyNumberFormat="1" applyFont="1" applyFill="1" applyBorder="1" applyAlignment="1">
      <alignment horizontal="center" vertical="center" wrapText="1"/>
    </xf>
    <xf numFmtId="172" fontId="52" fillId="34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Alignment="1">
      <alignment horizontal="right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172" fontId="8" fillId="35" borderId="10" xfId="0" applyNumberFormat="1" applyFont="1" applyFill="1" applyBorder="1" applyAlignment="1">
      <alignment horizontal="center" vertical="center"/>
    </xf>
    <xf numFmtId="10" fontId="8" fillId="35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left" wrapText="1"/>
    </xf>
    <xf numFmtId="0" fontId="52" fillId="34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35" borderId="10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left" vertical="top" wrapText="1"/>
    </xf>
    <xf numFmtId="187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3" fontId="53" fillId="0" borderId="10" xfId="0" applyNumberFormat="1" applyFont="1" applyFill="1" applyBorder="1" applyAlignment="1">
      <alignment vertical="center" wrapText="1"/>
    </xf>
    <xf numFmtId="0" fontId="52" fillId="36" borderId="10" xfId="0" applyFont="1" applyFill="1" applyBorder="1" applyAlignment="1">
      <alignment horizontal="left" vertical="center"/>
    </xf>
    <xf numFmtId="172" fontId="52" fillId="36" borderId="10" xfId="0" applyNumberFormat="1" applyFont="1" applyFill="1" applyBorder="1" applyAlignment="1">
      <alignment horizontal="center" vertical="center"/>
    </xf>
    <xf numFmtId="3" fontId="52" fillId="36" borderId="10" xfId="0" applyNumberFormat="1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right" vertical="center"/>
    </xf>
    <xf numFmtId="10" fontId="7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8" fillId="33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3"/>
  <sheetViews>
    <sheetView tabSelected="1" zoomScalePageLayoutView="0" workbookViewId="0" topLeftCell="A31">
      <selection activeCell="I38" sqref="I38"/>
    </sheetView>
  </sheetViews>
  <sheetFormatPr defaultColWidth="9.140625" defaultRowHeight="15"/>
  <cols>
    <col min="1" max="1" width="7.421875" style="1" customWidth="1"/>
    <col min="2" max="2" width="45.57421875" style="45" customWidth="1"/>
    <col min="3" max="3" width="11.8515625" style="19" customWidth="1"/>
    <col min="4" max="4" width="10.140625" style="19" customWidth="1"/>
    <col min="5" max="5" width="6.140625" style="14" customWidth="1"/>
    <col min="6" max="6" width="8.00390625" style="14" customWidth="1"/>
    <col min="7" max="8" width="6.140625" style="14" customWidth="1"/>
    <col min="9" max="9" width="9.140625" style="70" customWidth="1"/>
    <col min="10" max="10" width="9.8515625" style="19" customWidth="1"/>
    <col min="11" max="12" width="8.00390625" style="14" customWidth="1"/>
    <col min="13" max="13" width="8.7109375" style="14" customWidth="1"/>
    <col min="14" max="14" width="8.57421875" style="14" customWidth="1"/>
    <col min="15" max="15" width="9.421875" style="14" customWidth="1"/>
    <col min="16" max="16" width="13.140625" style="6" customWidth="1"/>
    <col min="17" max="17" width="11.28125" style="2" customWidth="1"/>
    <col min="18" max="18" width="11.421875" style="2" bestFit="1" customWidth="1"/>
    <col min="19" max="19" width="13.00390625" style="2" bestFit="1" customWidth="1"/>
    <col min="20" max="47" width="9.140625" style="2" customWidth="1"/>
    <col min="48" max="16384" width="9.140625" style="1" customWidth="1"/>
  </cols>
  <sheetData>
    <row r="1" spans="1:15" ht="20.25">
      <c r="A1" s="4"/>
      <c r="B1" s="9"/>
      <c r="C1" s="17"/>
      <c r="D1" s="17"/>
      <c r="E1" s="9"/>
      <c r="F1" s="9"/>
      <c r="G1" s="9"/>
      <c r="H1" s="9"/>
      <c r="I1" s="66"/>
      <c r="J1" s="17"/>
      <c r="K1" s="33" t="s">
        <v>31</v>
      </c>
      <c r="M1" s="36"/>
      <c r="N1" s="36"/>
      <c r="O1" s="36"/>
    </row>
    <row r="2" spans="1:15" ht="62.25" customHeight="1">
      <c r="A2" s="4"/>
      <c r="B2" s="9"/>
      <c r="C2" s="17"/>
      <c r="D2" s="17"/>
      <c r="E2" s="9"/>
      <c r="F2" s="9"/>
      <c r="G2" s="9"/>
      <c r="H2" s="9"/>
      <c r="I2" s="66"/>
      <c r="J2" s="17"/>
      <c r="K2" s="110" t="s">
        <v>93</v>
      </c>
      <c r="L2" s="110"/>
      <c r="M2" s="110"/>
      <c r="N2" s="110"/>
      <c r="O2" s="110"/>
    </row>
    <row r="3" spans="1:15" ht="20.25">
      <c r="A3" s="6"/>
      <c r="B3" s="43"/>
      <c r="C3" s="18"/>
      <c r="D3" s="18"/>
      <c r="E3" s="10"/>
      <c r="F3" s="10"/>
      <c r="G3" s="10"/>
      <c r="H3" s="10"/>
      <c r="I3" s="67"/>
      <c r="J3" s="18"/>
      <c r="K3" s="10"/>
      <c r="L3" s="10"/>
      <c r="M3" s="10"/>
      <c r="N3" s="10"/>
      <c r="O3" s="10"/>
    </row>
    <row r="4" spans="1:15" ht="20.25" customHeight="1">
      <c r="A4" s="113" t="s">
        <v>84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20.25">
      <c r="A5" s="114" t="s">
        <v>77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15" ht="20.25">
      <c r="A6" s="112" t="s">
        <v>73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20.25">
      <c r="A7" s="107" t="s">
        <v>28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20.25">
      <c r="A8" s="108" t="s">
        <v>0</v>
      </c>
      <c r="B8" s="108" t="s">
        <v>1</v>
      </c>
      <c r="C8" s="108" t="s">
        <v>32</v>
      </c>
      <c r="D8" s="108"/>
      <c r="E8" s="108"/>
      <c r="F8" s="108"/>
      <c r="G8" s="108"/>
      <c r="H8" s="108"/>
      <c r="I8" s="108"/>
      <c r="J8" s="108"/>
      <c r="K8" s="108"/>
      <c r="L8" s="108"/>
      <c r="M8" s="108" t="s">
        <v>10</v>
      </c>
      <c r="N8" s="108"/>
      <c r="O8" s="108" t="s">
        <v>86</v>
      </c>
    </row>
    <row r="9" spans="1:15" ht="20.25">
      <c r="A9" s="108"/>
      <c r="B9" s="108"/>
      <c r="C9" s="109" t="s">
        <v>2</v>
      </c>
      <c r="D9" s="109"/>
      <c r="E9" s="108" t="s">
        <v>3</v>
      </c>
      <c r="F9" s="108"/>
      <c r="G9" s="108" t="s">
        <v>4</v>
      </c>
      <c r="H9" s="108"/>
      <c r="I9" s="109" t="s">
        <v>5</v>
      </c>
      <c r="J9" s="109"/>
      <c r="K9" s="108" t="s">
        <v>6</v>
      </c>
      <c r="L9" s="108"/>
      <c r="M9" s="108"/>
      <c r="N9" s="108"/>
      <c r="O9" s="108"/>
    </row>
    <row r="10" spans="1:15" ht="20.25">
      <c r="A10" s="108"/>
      <c r="B10" s="108"/>
      <c r="C10" s="78" t="s">
        <v>7</v>
      </c>
      <c r="D10" s="78" t="s">
        <v>8</v>
      </c>
      <c r="E10" s="11" t="s">
        <v>7</v>
      </c>
      <c r="F10" s="11" t="s">
        <v>8</v>
      </c>
      <c r="G10" s="11" t="s">
        <v>7</v>
      </c>
      <c r="H10" s="11" t="s">
        <v>8</v>
      </c>
      <c r="I10" s="79" t="s">
        <v>7</v>
      </c>
      <c r="J10" s="78" t="s">
        <v>8</v>
      </c>
      <c r="K10" s="11" t="s">
        <v>7</v>
      </c>
      <c r="L10" s="11" t="s">
        <v>8</v>
      </c>
      <c r="M10" s="11" t="s">
        <v>7</v>
      </c>
      <c r="N10" s="11" t="s">
        <v>8</v>
      </c>
      <c r="O10" s="108"/>
    </row>
    <row r="11" spans="1:15" ht="20.25">
      <c r="A11" s="7">
        <v>1</v>
      </c>
      <c r="B11" s="42">
        <v>2</v>
      </c>
      <c r="C11" s="22">
        <v>3</v>
      </c>
      <c r="D11" s="22">
        <v>4</v>
      </c>
      <c r="E11" s="7">
        <v>5</v>
      </c>
      <c r="F11" s="7">
        <v>6</v>
      </c>
      <c r="G11" s="7">
        <v>7</v>
      </c>
      <c r="H11" s="7">
        <v>8</v>
      </c>
      <c r="I11" s="68">
        <v>9</v>
      </c>
      <c r="J11" s="22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</row>
    <row r="12" spans="1:16" ht="20.25">
      <c r="A12" s="51" t="s">
        <v>12</v>
      </c>
      <c r="B12" s="111" t="s">
        <v>85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88"/>
    </row>
    <row r="13" spans="1:16" ht="94.5">
      <c r="A13" s="52" t="s">
        <v>13</v>
      </c>
      <c r="B13" s="53" t="s">
        <v>39</v>
      </c>
      <c r="C13" s="60">
        <f>E13+G13+I13+K13</f>
        <v>22595.3</v>
      </c>
      <c r="D13" s="60">
        <f>F13+H13+J13+L13</f>
        <v>16285.4</v>
      </c>
      <c r="E13" s="60"/>
      <c r="F13" s="60"/>
      <c r="G13" s="60"/>
      <c r="H13" s="60"/>
      <c r="I13" s="60">
        <v>22595.3</v>
      </c>
      <c r="J13" s="60">
        <v>16285.4</v>
      </c>
      <c r="K13" s="60"/>
      <c r="L13" s="60"/>
      <c r="M13" s="54"/>
      <c r="N13" s="54"/>
      <c r="O13" s="55">
        <f>D13/C13</f>
        <v>0.7207428093453063</v>
      </c>
      <c r="P13" s="88"/>
    </row>
    <row r="14" spans="1:16" ht="157.5">
      <c r="A14" s="31" t="s">
        <v>11</v>
      </c>
      <c r="B14" s="48" t="s">
        <v>40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9">
        <v>450000</v>
      </c>
      <c r="N14" s="39">
        <v>400921</v>
      </c>
      <c r="O14" s="32">
        <f aca="true" t="shared" si="0" ref="O14:O20">N14/M14</f>
        <v>0.8909355555555556</v>
      </c>
      <c r="P14" s="88"/>
    </row>
    <row r="15" spans="1:16" ht="78.75">
      <c r="A15" s="12" t="s">
        <v>34</v>
      </c>
      <c r="B15" s="48" t="s">
        <v>41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9">
        <v>2300</v>
      </c>
      <c r="N15" s="39">
        <v>2402</v>
      </c>
      <c r="O15" s="32">
        <f t="shared" si="0"/>
        <v>1.0443478260869565</v>
      </c>
      <c r="P15" s="88"/>
    </row>
    <row r="16" spans="1:16" ht="252">
      <c r="A16" s="12" t="s">
        <v>35</v>
      </c>
      <c r="B16" s="47" t="s">
        <v>46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9">
        <v>100</v>
      </c>
      <c r="N16" s="39">
        <v>100</v>
      </c>
      <c r="O16" s="32">
        <f t="shared" si="0"/>
        <v>1</v>
      </c>
      <c r="P16" s="88"/>
    </row>
    <row r="17" spans="1:16" ht="157.5">
      <c r="A17" s="12" t="s">
        <v>42</v>
      </c>
      <c r="B17" s="48" t="s">
        <v>47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9">
        <v>10</v>
      </c>
      <c r="N17" s="39">
        <v>8</v>
      </c>
      <c r="O17" s="32">
        <f t="shared" si="0"/>
        <v>0.8</v>
      </c>
      <c r="P17" s="88"/>
    </row>
    <row r="18" spans="1:16" ht="157.5">
      <c r="A18" s="12" t="s">
        <v>43</v>
      </c>
      <c r="B18" s="48" t="s">
        <v>80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39">
        <v>20</v>
      </c>
      <c r="N18" s="39">
        <v>17</v>
      </c>
      <c r="O18" s="32">
        <f t="shared" si="0"/>
        <v>0.85</v>
      </c>
      <c r="P18" s="88"/>
    </row>
    <row r="19" spans="1:16" ht="157.5">
      <c r="A19" s="12" t="s">
        <v>44</v>
      </c>
      <c r="B19" s="59" t="s">
        <v>48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39">
        <v>600</v>
      </c>
      <c r="N19" s="39">
        <v>603</v>
      </c>
      <c r="O19" s="32">
        <f t="shared" si="0"/>
        <v>1.005</v>
      </c>
      <c r="P19" s="88"/>
    </row>
    <row r="20" spans="1:16" ht="63">
      <c r="A20" s="12" t="s">
        <v>45</v>
      </c>
      <c r="B20" s="49" t="s">
        <v>49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39">
        <v>12</v>
      </c>
      <c r="N20" s="39">
        <v>9</v>
      </c>
      <c r="O20" s="32">
        <f t="shared" si="0"/>
        <v>0.75</v>
      </c>
      <c r="P20" s="88"/>
    </row>
    <row r="21" spans="1:18" ht="63">
      <c r="A21" s="52" t="s">
        <v>14</v>
      </c>
      <c r="B21" s="56" t="s">
        <v>50</v>
      </c>
      <c r="C21" s="60">
        <f>E21+G21+I21+K21</f>
        <v>43942.9</v>
      </c>
      <c r="D21" s="60">
        <f>F21+H21+J21+L21</f>
        <v>28239.4</v>
      </c>
      <c r="E21" s="60"/>
      <c r="F21" s="60"/>
      <c r="G21" s="60"/>
      <c r="H21" s="60"/>
      <c r="I21" s="60">
        <v>43942.9</v>
      </c>
      <c r="J21" s="60">
        <v>28239.4</v>
      </c>
      <c r="K21" s="60"/>
      <c r="L21" s="60"/>
      <c r="M21" s="54"/>
      <c r="N21" s="52"/>
      <c r="O21" s="55">
        <f>D21/C21</f>
        <v>0.6426385149819425</v>
      </c>
      <c r="P21" s="89"/>
      <c r="Q21" s="90"/>
      <c r="R21" s="90"/>
    </row>
    <row r="22" spans="1:16" ht="31.5">
      <c r="A22" s="34" t="s">
        <v>15</v>
      </c>
      <c r="B22" s="48" t="s">
        <v>51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39">
        <v>3300</v>
      </c>
      <c r="N22" s="39">
        <v>2482</v>
      </c>
      <c r="O22" s="32">
        <f>N22/M22</f>
        <v>0.7521212121212121</v>
      </c>
      <c r="P22" s="89"/>
    </row>
    <row r="23" spans="1:16" ht="31.5">
      <c r="A23" s="34" t="s">
        <v>16</v>
      </c>
      <c r="B23" s="48" t="s">
        <v>52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39">
        <v>1420</v>
      </c>
      <c r="N23" s="39">
        <v>1270</v>
      </c>
      <c r="O23" s="32">
        <f>N23/M23</f>
        <v>0.8943661971830986</v>
      </c>
      <c r="P23" s="89"/>
    </row>
    <row r="24" spans="1:19" ht="47.25">
      <c r="A24" s="52">
        <v>3</v>
      </c>
      <c r="B24" s="57" t="s">
        <v>53</v>
      </c>
      <c r="C24" s="60">
        <f>I24+G24+K24</f>
        <v>9704.9</v>
      </c>
      <c r="D24" s="60">
        <f>J24+L24+H24</f>
        <v>7391.6</v>
      </c>
      <c r="E24" s="62"/>
      <c r="F24" s="62"/>
      <c r="G24" s="62"/>
      <c r="H24" s="62"/>
      <c r="I24" s="63">
        <v>8919.1</v>
      </c>
      <c r="J24" s="63">
        <v>7029</v>
      </c>
      <c r="K24" s="60">
        <v>785.8</v>
      </c>
      <c r="L24" s="60">
        <v>362.6</v>
      </c>
      <c r="M24" s="54"/>
      <c r="N24" s="54"/>
      <c r="O24" s="55">
        <f>D24/C24</f>
        <v>0.7616358746612537</v>
      </c>
      <c r="P24" s="89"/>
      <c r="R24" s="91"/>
      <c r="S24" s="92"/>
    </row>
    <row r="25" spans="1:16" ht="47.25">
      <c r="A25" s="12" t="s">
        <v>17</v>
      </c>
      <c r="B25" s="47" t="s">
        <v>54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39">
        <v>73106</v>
      </c>
      <c r="N25" s="39">
        <v>49651</v>
      </c>
      <c r="O25" s="32">
        <f>N25/M25</f>
        <v>0.6791645008617624</v>
      </c>
      <c r="P25" s="89"/>
    </row>
    <row r="26" spans="1:16" ht="94.5">
      <c r="A26" s="12" t="s">
        <v>18</v>
      </c>
      <c r="B26" s="47" t="s">
        <v>76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39">
        <v>12312</v>
      </c>
      <c r="N26" s="39">
        <v>12150</v>
      </c>
      <c r="O26" s="32">
        <f>N26/M26</f>
        <v>0.9868421052631579</v>
      </c>
      <c r="P26" s="89"/>
    </row>
    <row r="27" spans="1:16" ht="31.5">
      <c r="A27" s="12" t="s">
        <v>33</v>
      </c>
      <c r="B27" s="47" t="s">
        <v>55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39">
        <v>13394</v>
      </c>
      <c r="N27" s="39">
        <v>11419</v>
      </c>
      <c r="O27" s="32">
        <f>N27/M27</f>
        <v>0.8525459160818277</v>
      </c>
      <c r="P27" s="89"/>
    </row>
    <row r="28" spans="1:16" ht="78.75">
      <c r="A28" s="12" t="s">
        <v>56</v>
      </c>
      <c r="B28" s="48" t="s">
        <v>81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>
        <v>4453.2</v>
      </c>
      <c r="N28" s="61">
        <v>3916.2</v>
      </c>
      <c r="O28" s="32">
        <f>N28/M28</f>
        <v>0.8794125572621935</v>
      </c>
      <c r="P28" s="89"/>
    </row>
    <row r="29" spans="1:16" ht="94.5">
      <c r="A29" s="52" t="s">
        <v>37</v>
      </c>
      <c r="B29" s="57" t="s">
        <v>38</v>
      </c>
      <c r="C29" s="60">
        <f>E29+G29+I29</f>
        <v>22092.5</v>
      </c>
      <c r="D29" s="60">
        <f>F29+H29+J29</f>
        <v>15607.8</v>
      </c>
      <c r="E29" s="60"/>
      <c r="F29" s="60"/>
      <c r="G29" s="60"/>
      <c r="H29" s="60"/>
      <c r="I29" s="60">
        <v>22092.5</v>
      </c>
      <c r="J29" s="60">
        <v>15607.8</v>
      </c>
      <c r="K29" s="60"/>
      <c r="L29" s="60"/>
      <c r="M29" s="54"/>
      <c r="N29" s="54"/>
      <c r="O29" s="55">
        <f>D29/C29</f>
        <v>0.7064750480932442</v>
      </c>
      <c r="P29" s="89"/>
    </row>
    <row r="30" spans="1:16" ht="126">
      <c r="A30" s="12" t="s">
        <v>19</v>
      </c>
      <c r="B30" s="48" t="s">
        <v>57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39">
        <v>13</v>
      </c>
      <c r="N30" s="39">
        <v>32</v>
      </c>
      <c r="O30" s="32">
        <f>N30/M30</f>
        <v>2.4615384615384617</v>
      </c>
      <c r="P30" s="89"/>
    </row>
    <row r="31" spans="1:16" ht="31.5">
      <c r="A31" s="12" t="s">
        <v>20</v>
      </c>
      <c r="B31" s="48" t="s">
        <v>58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39">
        <v>3</v>
      </c>
      <c r="N31" s="39">
        <v>3</v>
      </c>
      <c r="O31" s="32">
        <f>N31/M31</f>
        <v>1</v>
      </c>
      <c r="P31" s="89"/>
    </row>
    <row r="32" spans="1:16" ht="78.75">
      <c r="A32" s="105" t="s">
        <v>21</v>
      </c>
      <c r="B32" s="84" t="s">
        <v>83</v>
      </c>
      <c r="C32" s="60">
        <f>I32+E32+G32+K32</f>
        <v>1544.9</v>
      </c>
      <c r="D32" s="60">
        <f>J32+F32+H32+L32</f>
        <v>446.4</v>
      </c>
      <c r="E32" s="63"/>
      <c r="F32" s="63"/>
      <c r="G32" s="63"/>
      <c r="H32" s="63"/>
      <c r="I32" s="63">
        <f>I34+I37+I39</f>
        <v>1544.9</v>
      </c>
      <c r="J32" s="63">
        <f>J34+J37+J39+J47</f>
        <v>446.4</v>
      </c>
      <c r="K32" s="60"/>
      <c r="L32" s="60"/>
      <c r="M32" s="54"/>
      <c r="N32" s="54"/>
      <c r="O32" s="55">
        <f>D32/C32</f>
        <v>0.28895074114829433</v>
      </c>
      <c r="P32" s="89"/>
    </row>
    <row r="33" spans="1:16" ht="20.25">
      <c r="A33" s="105"/>
      <c r="B33" s="84" t="s">
        <v>82</v>
      </c>
      <c r="C33" s="60"/>
      <c r="D33" s="60"/>
      <c r="E33" s="63"/>
      <c r="F33" s="63"/>
      <c r="G33" s="63"/>
      <c r="H33" s="63"/>
      <c r="I33" s="63">
        <v>77.5</v>
      </c>
      <c r="J33" s="63"/>
      <c r="K33" s="60"/>
      <c r="L33" s="60"/>
      <c r="M33" s="54"/>
      <c r="N33" s="54"/>
      <c r="O33" s="55"/>
      <c r="P33" s="89"/>
    </row>
    <row r="34" spans="1:16" ht="31.5">
      <c r="A34" s="52" t="s">
        <v>22</v>
      </c>
      <c r="B34" s="84" t="s">
        <v>65</v>
      </c>
      <c r="C34" s="60">
        <f>I34+E34+G34+K34</f>
        <v>103.3</v>
      </c>
      <c r="D34" s="60">
        <f>J34+F34+H34+L34</f>
        <v>55</v>
      </c>
      <c r="E34" s="60"/>
      <c r="F34" s="60"/>
      <c r="G34" s="60"/>
      <c r="H34" s="60"/>
      <c r="I34" s="60">
        <v>103.3</v>
      </c>
      <c r="J34" s="60">
        <v>55</v>
      </c>
      <c r="K34" s="60"/>
      <c r="L34" s="60"/>
      <c r="M34" s="54"/>
      <c r="N34" s="54"/>
      <c r="O34" s="55">
        <f>D34/C34</f>
        <v>0.5324298160697</v>
      </c>
      <c r="P34" s="89"/>
    </row>
    <row r="35" spans="1:16" ht="47.25">
      <c r="A35" s="58" t="s">
        <v>74</v>
      </c>
      <c r="B35" s="85" t="s">
        <v>90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39">
        <v>1</v>
      </c>
      <c r="N35" s="39">
        <v>1</v>
      </c>
      <c r="O35" s="32">
        <f>N35/M35</f>
        <v>1</v>
      </c>
      <c r="P35" s="89"/>
    </row>
    <row r="36" spans="1:16" ht="47.25">
      <c r="A36" s="12" t="s">
        <v>75</v>
      </c>
      <c r="B36" s="85" t="s">
        <v>91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39">
        <v>1</v>
      </c>
      <c r="N36" s="39"/>
      <c r="O36" s="32">
        <f>N36/M36</f>
        <v>0</v>
      </c>
      <c r="P36" s="89"/>
    </row>
    <row r="37" spans="1:16" ht="31.5">
      <c r="A37" s="52" t="s">
        <v>23</v>
      </c>
      <c r="B37" s="84" t="s">
        <v>59</v>
      </c>
      <c r="C37" s="60">
        <f>I37</f>
        <v>785.3</v>
      </c>
      <c r="D37" s="60">
        <f>J37</f>
        <v>283.5</v>
      </c>
      <c r="E37" s="60"/>
      <c r="F37" s="60"/>
      <c r="G37" s="60"/>
      <c r="H37" s="60"/>
      <c r="I37" s="60">
        <f>975.8-190.5</f>
        <v>785.3</v>
      </c>
      <c r="J37" s="60">
        <v>283.5</v>
      </c>
      <c r="K37" s="60"/>
      <c r="L37" s="60"/>
      <c r="M37" s="75"/>
      <c r="N37" s="75"/>
      <c r="O37" s="55">
        <f>D37/C37</f>
        <v>0.3610085317712976</v>
      </c>
      <c r="P37" s="89"/>
    </row>
    <row r="38" spans="1:47" s="77" customFormat="1" ht="20.25">
      <c r="A38" s="72"/>
      <c r="B38" s="86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6">
        <v>390.26</v>
      </c>
      <c r="N38" s="76">
        <v>390.26</v>
      </c>
      <c r="O38" s="74">
        <f>N38/M38</f>
        <v>1</v>
      </c>
      <c r="P38" s="89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16" ht="94.5">
      <c r="A39" s="52" t="s">
        <v>24</v>
      </c>
      <c r="B39" s="84" t="s">
        <v>66</v>
      </c>
      <c r="C39" s="60">
        <f>I39+K39+G39</f>
        <v>656.3000000000002</v>
      </c>
      <c r="D39" s="60">
        <f>H39+J39+L39</f>
        <v>107.9</v>
      </c>
      <c r="E39" s="60"/>
      <c r="F39" s="60"/>
      <c r="G39" s="60"/>
      <c r="H39" s="60"/>
      <c r="I39" s="60">
        <f>1500.9-I37-I34+44</f>
        <v>656.3000000000002</v>
      </c>
      <c r="J39" s="60">
        <f>42+65.9</f>
        <v>107.9</v>
      </c>
      <c r="K39" s="60"/>
      <c r="L39" s="60"/>
      <c r="M39" s="54"/>
      <c r="N39" s="54"/>
      <c r="O39" s="55">
        <f>D39/C39</f>
        <v>0.1644065214078927</v>
      </c>
      <c r="P39" s="89"/>
    </row>
    <row r="40" spans="1:16" ht="20.25">
      <c r="A40" s="12" t="s">
        <v>67</v>
      </c>
      <c r="B40" s="83" t="s">
        <v>60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39">
        <v>20000</v>
      </c>
      <c r="N40" s="39">
        <v>20000</v>
      </c>
      <c r="O40" s="32">
        <f aca="true" t="shared" si="1" ref="O40:O46">N40/M40</f>
        <v>1</v>
      </c>
      <c r="P40" s="89"/>
    </row>
    <row r="41" spans="1:16" ht="47.25">
      <c r="A41" s="58" t="s">
        <v>68</v>
      </c>
      <c r="B41" s="83" t="s">
        <v>61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39">
        <v>267</v>
      </c>
      <c r="N41" s="39">
        <v>1</v>
      </c>
      <c r="O41" s="32">
        <f t="shared" si="1"/>
        <v>0.003745318352059925</v>
      </c>
      <c r="P41" s="89"/>
    </row>
    <row r="42" spans="1:16" ht="30.75" customHeight="1">
      <c r="A42" s="12" t="s">
        <v>71</v>
      </c>
      <c r="B42" s="83" t="s">
        <v>92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39">
        <v>12</v>
      </c>
      <c r="N42" s="39">
        <v>64</v>
      </c>
      <c r="O42" s="32">
        <f t="shared" si="1"/>
        <v>5.333333333333333</v>
      </c>
      <c r="P42" s="89"/>
    </row>
    <row r="43" spans="1:16" ht="31.5">
      <c r="A43" s="12" t="s">
        <v>69</v>
      </c>
      <c r="B43" s="83" t="s">
        <v>62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39">
        <v>12</v>
      </c>
      <c r="N43" s="39">
        <v>0</v>
      </c>
      <c r="O43" s="32">
        <f t="shared" si="1"/>
        <v>0</v>
      </c>
      <c r="P43" s="89"/>
    </row>
    <row r="44" spans="1:16" ht="31.5">
      <c r="A44" s="58" t="s">
        <v>70</v>
      </c>
      <c r="B44" s="83" t="s">
        <v>63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39">
        <v>3</v>
      </c>
      <c r="N44" s="39">
        <v>0</v>
      </c>
      <c r="O44" s="32">
        <f t="shared" si="1"/>
        <v>0</v>
      </c>
      <c r="P44" s="89"/>
    </row>
    <row r="45" spans="1:16" ht="31.5">
      <c r="A45" s="58" t="s">
        <v>72</v>
      </c>
      <c r="B45" s="59" t="s">
        <v>64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39">
        <v>3</v>
      </c>
      <c r="N45" s="39">
        <v>0</v>
      </c>
      <c r="O45" s="32">
        <f t="shared" si="1"/>
        <v>0</v>
      </c>
      <c r="P45" s="89"/>
    </row>
    <row r="46" spans="1:16" ht="47.25">
      <c r="A46" s="58" t="s">
        <v>79</v>
      </c>
      <c r="B46" s="83" t="s">
        <v>89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39">
        <v>1</v>
      </c>
      <c r="N46" s="39">
        <v>0</v>
      </c>
      <c r="O46" s="32">
        <f t="shared" si="1"/>
        <v>0</v>
      </c>
      <c r="P46" s="89"/>
    </row>
    <row r="47" spans="1:16" ht="20.25" hidden="1">
      <c r="A47" s="52"/>
      <c r="B47" s="87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54"/>
      <c r="N47" s="54"/>
      <c r="O47" s="55"/>
      <c r="P47" s="89"/>
    </row>
    <row r="48" spans="1:47" s="30" customFormat="1" ht="20.25">
      <c r="A48" s="71"/>
      <c r="B48" s="96" t="s">
        <v>30</v>
      </c>
      <c r="C48" s="80">
        <f aca="true" t="shared" si="2" ref="C48:L48">C13+C21+C24+C29+C32</f>
        <v>99880.49999999999</v>
      </c>
      <c r="D48" s="80">
        <f t="shared" si="2"/>
        <v>67970.59999999999</v>
      </c>
      <c r="E48" s="80">
        <f t="shared" si="2"/>
        <v>0</v>
      </c>
      <c r="F48" s="80">
        <f t="shared" si="2"/>
        <v>0</v>
      </c>
      <c r="G48" s="80">
        <f t="shared" si="2"/>
        <v>0</v>
      </c>
      <c r="H48" s="80">
        <f t="shared" si="2"/>
        <v>0</v>
      </c>
      <c r="I48" s="80">
        <f t="shared" si="2"/>
        <v>99094.7</v>
      </c>
      <c r="J48" s="80">
        <f>J13+J21+J24+J29+J32</f>
        <v>67608</v>
      </c>
      <c r="K48" s="80">
        <f t="shared" si="2"/>
        <v>785.8</v>
      </c>
      <c r="L48" s="80">
        <f t="shared" si="2"/>
        <v>362.6</v>
      </c>
      <c r="M48" s="102"/>
      <c r="N48" s="103"/>
      <c r="O48" s="104">
        <f>D48/C48</f>
        <v>0.6805192204684598</v>
      </c>
      <c r="P48" s="93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</row>
    <row r="49" spans="1:16" ht="20.25">
      <c r="A49" s="82" t="s">
        <v>29</v>
      </c>
      <c r="B49" s="97" t="s">
        <v>78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9"/>
      <c r="N49" s="100"/>
      <c r="O49" s="100"/>
      <c r="P49" s="89"/>
    </row>
    <row r="50" spans="1:18" ht="63.75" customHeight="1">
      <c r="A50" s="12">
        <v>1</v>
      </c>
      <c r="B50" s="101" t="s">
        <v>87</v>
      </c>
      <c r="C50" s="61">
        <f>I50</f>
        <v>38.1</v>
      </c>
      <c r="D50" s="61">
        <f>J50</f>
        <v>23.9</v>
      </c>
      <c r="E50" s="61"/>
      <c r="F50" s="61"/>
      <c r="G50" s="61"/>
      <c r="H50" s="61"/>
      <c r="I50" s="61">
        <v>38.1</v>
      </c>
      <c r="J50" s="61">
        <v>23.9</v>
      </c>
      <c r="K50" s="61"/>
      <c r="L50" s="61"/>
      <c r="M50" s="39">
        <v>3</v>
      </c>
      <c r="N50" s="12">
        <v>3</v>
      </c>
      <c r="O50" s="29">
        <f>N50/M50</f>
        <v>1</v>
      </c>
      <c r="P50" s="89"/>
      <c r="R50" s="90"/>
    </row>
    <row r="51" spans="1:16" ht="31.5">
      <c r="A51" s="12">
        <v>2</v>
      </c>
      <c r="B51" s="16" t="s">
        <v>88</v>
      </c>
      <c r="C51" s="61">
        <f>I51</f>
        <v>70.2</v>
      </c>
      <c r="D51" s="61">
        <f>J51</f>
        <v>0</v>
      </c>
      <c r="E51" s="61"/>
      <c r="F51" s="61"/>
      <c r="G51" s="61"/>
      <c r="H51" s="61"/>
      <c r="I51" s="61">
        <v>70.2</v>
      </c>
      <c r="J51" s="61"/>
      <c r="K51" s="61"/>
      <c r="L51" s="61"/>
      <c r="M51" s="39">
        <v>20</v>
      </c>
      <c r="N51" s="12">
        <v>0</v>
      </c>
      <c r="O51" s="29">
        <f>N51/M51</f>
        <v>0</v>
      </c>
      <c r="P51" s="89"/>
    </row>
    <row r="52" spans="1:16" ht="20.25">
      <c r="A52" s="12"/>
      <c r="B52" s="15" t="s">
        <v>30</v>
      </c>
      <c r="C52" s="80">
        <f>SUM(C50:C51)</f>
        <v>108.30000000000001</v>
      </c>
      <c r="D52" s="80">
        <f aca="true" t="shared" si="3" ref="D52:L52">SUM(D50:D51)</f>
        <v>23.9</v>
      </c>
      <c r="E52" s="80">
        <f t="shared" si="3"/>
        <v>0</v>
      </c>
      <c r="F52" s="80">
        <f t="shared" si="3"/>
        <v>0</v>
      </c>
      <c r="G52" s="80">
        <f t="shared" si="3"/>
        <v>0</v>
      </c>
      <c r="H52" s="80">
        <f t="shared" si="3"/>
        <v>0</v>
      </c>
      <c r="I52" s="80">
        <f t="shared" si="3"/>
        <v>108.30000000000001</v>
      </c>
      <c r="J52" s="80">
        <f t="shared" si="3"/>
        <v>23.9</v>
      </c>
      <c r="K52" s="80">
        <f t="shared" si="3"/>
        <v>0</v>
      </c>
      <c r="L52" s="80">
        <f t="shared" si="3"/>
        <v>0</v>
      </c>
      <c r="M52" s="80"/>
      <c r="N52" s="81"/>
      <c r="O52" s="40">
        <f>D52/C52</f>
        <v>0.2206832871652816</v>
      </c>
      <c r="P52" s="88"/>
    </row>
    <row r="53" spans="1:47" s="30" customFormat="1" ht="20.25">
      <c r="A53" s="37"/>
      <c r="B53" s="35" t="s">
        <v>9</v>
      </c>
      <c r="C53" s="64">
        <f>C48+C52</f>
        <v>99988.79999999999</v>
      </c>
      <c r="D53" s="64">
        <f>D48+D52</f>
        <v>67994.49999999999</v>
      </c>
      <c r="E53" s="64">
        <f aca="true" t="shared" si="4" ref="E53:L53">E48+E52</f>
        <v>0</v>
      </c>
      <c r="F53" s="64">
        <f t="shared" si="4"/>
        <v>0</v>
      </c>
      <c r="G53" s="64">
        <f t="shared" si="4"/>
        <v>0</v>
      </c>
      <c r="H53" s="64">
        <f t="shared" si="4"/>
        <v>0</v>
      </c>
      <c r="I53" s="64">
        <f t="shared" si="4"/>
        <v>99203</v>
      </c>
      <c r="J53" s="64">
        <f t="shared" si="4"/>
        <v>67631.9</v>
      </c>
      <c r="K53" s="64">
        <f t="shared" si="4"/>
        <v>785.8</v>
      </c>
      <c r="L53" s="64">
        <f t="shared" si="4"/>
        <v>362.6</v>
      </c>
      <c r="M53" s="65"/>
      <c r="N53" s="38"/>
      <c r="O53" s="40">
        <f>D53/C53</f>
        <v>0.6800211623701854</v>
      </c>
      <c r="P53" s="93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</row>
    <row r="54" spans="1:16" ht="20.25">
      <c r="A54" s="28"/>
      <c r="B54" s="23"/>
      <c r="C54" s="24"/>
      <c r="D54" s="24"/>
      <c r="E54" s="25"/>
      <c r="F54" s="25"/>
      <c r="G54" s="25"/>
      <c r="H54" s="25"/>
      <c r="I54" s="69"/>
      <c r="J54" s="24"/>
      <c r="K54" s="26"/>
      <c r="L54" s="26"/>
      <c r="M54" s="26"/>
      <c r="N54" s="26"/>
      <c r="O54" s="27"/>
      <c r="P54" s="93"/>
    </row>
    <row r="55" spans="1:16" ht="20.25">
      <c r="A55" s="13" t="s">
        <v>25</v>
      </c>
      <c r="B55" s="50"/>
      <c r="E55" s="13"/>
      <c r="F55" s="13"/>
      <c r="G55" s="13"/>
      <c r="H55" s="13"/>
      <c r="K55" s="13"/>
      <c r="L55" s="13"/>
      <c r="O55" s="41" t="s">
        <v>36</v>
      </c>
      <c r="P55" s="93"/>
    </row>
    <row r="56" spans="1:16" ht="22.5" customHeight="1">
      <c r="A56" s="13"/>
      <c r="B56" s="50"/>
      <c r="E56" s="13"/>
      <c r="F56" s="13"/>
      <c r="G56" s="13"/>
      <c r="H56" s="13"/>
      <c r="K56" s="13"/>
      <c r="L56" s="13"/>
      <c r="O56" s="41"/>
      <c r="P56" s="93"/>
    </row>
    <row r="57" spans="1:47" s="3" customFormat="1" ht="13.5" customHeight="1">
      <c r="A57" s="21" t="s">
        <v>27</v>
      </c>
      <c r="B57" s="44"/>
      <c r="P57" s="94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</row>
    <row r="58" spans="1:47" s="3" customFormat="1" ht="13.5" customHeight="1">
      <c r="A58" s="8" t="s">
        <v>26</v>
      </c>
      <c r="B58" s="46"/>
      <c r="C58" s="19"/>
      <c r="D58" s="19"/>
      <c r="E58" s="13"/>
      <c r="F58" s="13"/>
      <c r="G58" s="13"/>
      <c r="H58" s="13"/>
      <c r="I58" s="70"/>
      <c r="J58" s="19"/>
      <c r="K58" s="13"/>
      <c r="L58" s="13"/>
      <c r="M58" s="14"/>
      <c r="N58" s="14"/>
      <c r="O58" s="14"/>
      <c r="P58" s="94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</row>
    <row r="59" spans="1:12" ht="13.5" customHeight="1">
      <c r="A59" s="106">
        <v>7293444</v>
      </c>
      <c r="B59" s="106"/>
      <c r="D59" s="20"/>
      <c r="E59" s="13"/>
      <c r="F59" s="13"/>
      <c r="G59" s="13"/>
      <c r="H59" s="13"/>
      <c r="K59" s="13"/>
      <c r="L59" s="13"/>
    </row>
    <row r="60" ht="20.25">
      <c r="B60" s="1"/>
    </row>
    <row r="61" ht="20.25">
      <c r="B61" s="1"/>
    </row>
    <row r="62" ht="20.25">
      <c r="B62" s="1"/>
    </row>
    <row r="63" ht="20.25">
      <c r="A63" s="5"/>
    </row>
  </sheetData>
  <sheetProtection/>
  <mergeCells count="18">
    <mergeCell ref="K2:O2"/>
    <mergeCell ref="B12:O12"/>
    <mergeCell ref="A6:O6"/>
    <mergeCell ref="A4:O4"/>
    <mergeCell ref="I9:J9"/>
    <mergeCell ref="K9:L9"/>
    <mergeCell ref="A5:O5"/>
    <mergeCell ref="M8:N9"/>
    <mergeCell ref="A32:A33"/>
    <mergeCell ref="A59:B59"/>
    <mergeCell ref="A7:O7"/>
    <mergeCell ref="A8:A10"/>
    <mergeCell ref="B8:B10"/>
    <mergeCell ref="C8:L8"/>
    <mergeCell ref="O8:O10"/>
    <mergeCell ref="C9:D9"/>
    <mergeCell ref="E9:F9"/>
    <mergeCell ref="G9:H9"/>
  </mergeCells>
  <printOptions/>
  <pageMargins left="0.7086614173228347" right="0.7086614173228347" top="1.1811023622047245" bottom="0.4330708661417323" header="0.31496062992125984" footer="0.31496062992125984"/>
  <pageSetup fitToHeight="1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utina</dc:creator>
  <cp:keywords/>
  <dc:description/>
  <cp:lastModifiedBy>Polyakova</cp:lastModifiedBy>
  <cp:lastPrinted>2018-10-17T11:59:32Z</cp:lastPrinted>
  <dcterms:created xsi:type="dcterms:W3CDTF">2013-04-08T09:55:50Z</dcterms:created>
  <dcterms:modified xsi:type="dcterms:W3CDTF">2018-10-23T05:09:45Z</dcterms:modified>
  <cp:category/>
  <cp:version/>
  <cp:contentType/>
  <cp:contentStatus/>
</cp:coreProperties>
</file>