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9 6" sheetId="1" r:id="rId1"/>
    <sheet name="2018" sheetId="2" r:id="rId2"/>
    <sheet name="Лист3" sheetId="3" r:id="rId3"/>
  </sheets>
  <definedNames>
    <definedName name="OLE_LINK1" localSheetId="0">'2019 6'!$A$1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1"/>
  <c r="D32" s="1"/>
  <c r="F49"/>
  <c r="F19"/>
  <c r="D19"/>
  <c r="F24"/>
  <c r="D24"/>
  <c r="F45"/>
  <c r="F41"/>
  <c r="D41"/>
  <c r="F68"/>
  <c r="F70"/>
  <c r="F71"/>
  <c r="L71"/>
  <c r="F50"/>
  <c r="M38"/>
  <c r="O70"/>
  <c r="P70"/>
  <c r="I70" s="1"/>
  <c r="J70" s="1"/>
  <c r="O71"/>
  <c r="P71"/>
  <c r="I71"/>
  <c r="J71" s="1"/>
  <c r="O69"/>
  <c r="P69"/>
  <c r="I69" s="1"/>
  <c r="J69" s="1"/>
  <c r="M70"/>
  <c r="M71"/>
  <c r="M36"/>
  <c r="D29"/>
  <c r="D30"/>
  <c r="E71"/>
  <c r="G71"/>
  <c r="F51"/>
  <c r="M39"/>
  <c r="D47"/>
  <c r="D43"/>
  <c r="D26"/>
  <c r="D21"/>
  <c r="D34"/>
  <c r="D39"/>
  <c r="E68"/>
  <c r="E69"/>
  <c r="E70"/>
  <c r="G69"/>
  <c r="L70"/>
  <c r="G70"/>
  <c r="G68"/>
  <c r="D38"/>
  <c r="D20"/>
  <c r="D23"/>
  <c r="D25"/>
  <c r="D27"/>
  <c r="D28"/>
  <c r="D31"/>
  <c r="D33"/>
  <c r="D36"/>
  <c r="D40"/>
  <c r="D42"/>
  <c r="D44"/>
  <c r="D45"/>
  <c r="D46"/>
  <c r="D48"/>
  <c r="D18"/>
  <c r="J68"/>
  <c r="D50"/>
  <c r="F37"/>
  <c r="D37" s="1"/>
  <c r="G72"/>
  <c r="D71"/>
  <c r="E72"/>
  <c r="D51"/>
  <c r="I68"/>
  <c r="D68"/>
  <c r="D70"/>
  <c r="M37"/>
  <c r="D49"/>
  <c r="J72" l="1"/>
  <c r="I72"/>
  <c r="F69"/>
  <c r="M69"/>
  <c r="L69" l="1"/>
  <c r="F72"/>
  <c r="D69"/>
  <c r="D72" s="1"/>
</calcChain>
</file>

<file path=xl/sharedStrings.xml><?xml version="1.0" encoding="utf-8"?>
<sst xmlns="http://schemas.openxmlformats.org/spreadsheetml/2006/main" count="237" uniqueCount="114">
  <si>
    <t xml:space="preserve">Приложение </t>
  </si>
  <si>
    <t>к     распоряжению      Администрации      города</t>
  </si>
  <si>
    <t>от _______________________№_____________</t>
  </si>
  <si>
    <t>Приложение</t>
  </si>
  <si>
    <t xml:space="preserve">к   муниципальной    программе    «Обеспечение </t>
  </si>
  <si>
    <t>безопасности    жизнедеятельности     населения</t>
  </si>
  <si>
    <t>города    Челябинска»</t>
  </si>
  <si>
    <t xml:space="preserve">План </t>
  </si>
  <si>
    <t>мероприятий муниципальной программы</t>
  </si>
  <si>
    <t>«Обеспечение безопасности жизнедеятельности населения города Челябинска»</t>
  </si>
  <si>
    <t>№ п/п</t>
  </si>
  <si>
    <t>Наименование объекта, мероприятия</t>
  </si>
  <si>
    <t xml:space="preserve">Срок сдачи объекта, прове-дения меро-приятия </t>
  </si>
  <si>
    <t>Планируемые объемы финансирования                     (тыс. рублей)</t>
  </si>
  <si>
    <t>Код глав-ного распо-ряди-теля бюд-жетных средств</t>
  </si>
  <si>
    <t>Код раздела, подраздела целевой статьи и вида расходов</t>
  </si>
  <si>
    <t>Код классификации операции сектора государствен-ного управления, относящихся к расходам бюджета</t>
  </si>
  <si>
    <t>При-меча-ние</t>
  </si>
  <si>
    <t>Всего</t>
  </si>
  <si>
    <t>Област-ной бюджет</t>
  </si>
  <si>
    <t>Бюджет города</t>
  </si>
  <si>
    <t>Вне-бюд-жет-ные сред-ства</t>
  </si>
  <si>
    <t>1.</t>
  </si>
  <si>
    <t>Координация действий дежурных и диспетчерских служб города в режимах повседневной деятельности, повышенной готовности и чрезвычайной ситуации, обеспечение функционирования системы -112</t>
  </si>
  <si>
    <t>2018 год</t>
  </si>
  <si>
    <t>0309 99005 М9290; 111, 119, 242, 244, 851, 852, 853</t>
  </si>
  <si>
    <t>211, 213, 221, 223, 225, 226, 290, 310, 340</t>
  </si>
  <si>
    <t>2019 год</t>
  </si>
  <si>
    <t xml:space="preserve">2020 год </t>
  </si>
  <si>
    <t xml:space="preserve">2021 год </t>
  </si>
  <si>
    <t>2.</t>
  </si>
  <si>
    <t>Ликвидация последствий чрезвычайных ситуаций, происшествий и обеспечение безопасности людей на водных объектах, охраны их жизни и здоровья</t>
  </si>
  <si>
    <t>0309 99004 М9290; 111, 112, 119, 242, 244, 851, 852, 853</t>
  </si>
  <si>
    <t>211, 212, 213, 221, 222, 223, 225, 226, 290, 310, 340</t>
  </si>
  <si>
    <t>3.</t>
  </si>
  <si>
    <t>Подготовка населения и организаций к действиям в чрезвычайной ситуации в мирное и военное время</t>
  </si>
  <si>
    <t>0705 99001 М9290; 611</t>
  </si>
  <si>
    <t>4.</t>
  </si>
  <si>
    <t>Осуществление муниципальной функции по полномочиям, установленным законодательством Российской Федерации, Челябинской области, Уставом города Челябинска, муниципальными правовыми актами города Челябинска</t>
  </si>
  <si>
    <t>0309 99003 М2040;  121, 129, 242, 244, 851</t>
  </si>
  <si>
    <t>211, 213,  221, 223, 225, 226, 290, 310, 340</t>
  </si>
  <si>
    <t>5.</t>
  </si>
  <si>
    <t>Мероприятия в области гражданской обороны, предупреждения и ликвидации последствий чрезвычайных ситуаций, обеспечения мер пожарной безопасности и безопасности на водных объектах</t>
  </si>
  <si>
    <t>0309 99002 М2300; 242, 244</t>
  </si>
  <si>
    <t xml:space="preserve"> 226, 310, 340</t>
  </si>
  <si>
    <t>5.1.</t>
  </si>
  <si>
    <t>Мероприятия в области гражданской обороны</t>
  </si>
  <si>
    <t>5.2.</t>
  </si>
  <si>
    <t>Акарицидная обработка территории с целью обеспечения безопасности жителей города в местах отдыха</t>
  </si>
  <si>
    <t>0309 99002 М2300; 244</t>
  </si>
  <si>
    <t>5.3.</t>
  </si>
  <si>
    <t>Организация пропаганды в области защиты населения и территорий от чрезвычайных ситуаций, в том числе обеспечения безопасности на водных объектах и  пожарной безопасности на территории города</t>
  </si>
  <si>
    <t>226, 310, 340</t>
  </si>
  <si>
    <t>6.</t>
  </si>
  <si>
    <t>Развитие информационного общества</t>
  </si>
  <si>
    <t>6.1.</t>
  </si>
  <si>
    <t>Приобретение серверного оборудования, системы хранения данных для Муниципального казенного учреждения «Единая дежурно-диспетчерская служба – 112 города Челябинска» (штук)</t>
  </si>
  <si>
    <t>6.2.</t>
  </si>
  <si>
    <t>Приобретение серверного оборудования для осуществления дистанционного обучения на базе МБУ ДПО "ИГБ" (штук)</t>
  </si>
  <si>
    <t>ИТОГО</t>
  </si>
  <si>
    <t>сверено</t>
  </si>
  <si>
    <t>по бюджету</t>
  </si>
  <si>
    <t xml:space="preserve">Начальник Управления по обеспечению безопасности </t>
  </si>
  <si>
    <t>жизнедеятельности    населения   города    Челябинска</t>
  </si>
  <si>
    <t>А. В. Рымарев</t>
  </si>
  <si>
    <t>ПРИЛОЖЕНИЕ 7</t>
  </si>
  <si>
    <t>к решению Челябинской городской Думы</t>
  </si>
  <si>
    <t>от 30.10.2018 № 44/2</t>
  </si>
  <si>
    <t>ПРИЛОЖЕНИЕ 6</t>
  </si>
  <si>
    <t>от 19.12.2017 № 36/2</t>
  </si>
  <si>
    <t>(новая редакция)</t>
  </si>
  <si>
    <t>Ведомственная структура расходов бюджета города Челябинска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2018 год (без межбюджетных трансфертов, кроме дотации на выравнивание бюджетной обеспеченности)</t>
  </si>
  <si>
    <t>КВСР</t>
  </si>
  <si>
    <t>КР,П</t>
  </si>
  <si>
    <t>КЦС</t>
  </si>
  <si>
    <t>КВР</t>
  </si>
  <si>
    <t>Название</t>
  </si>
  <si>
    <t>"Сумма (тыс. рублей)"</t>
  </si>
  <si>
    <t>П(Н)С</t>
  </si>
  <si>
    <t>НР</t>
  </si>
  <si>
    <t>Управление по обеспечению безопасности жизнедеятельности населения города Челябинска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</si>
  <si>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</si>
  <si>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</si>
  <si>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"Развитие муниципальной службы в муниципальном образовании "город Челябинск на 2018-2020 годы"</t>
  </si>
  <si>
    <t>Повышение уровня профессиональной подготовки муниципальных служащих</t>
  </si>
  <si>
    <t>М9999</t>
  </si>
  <si>
    <t>Финансовое обеспечение иных расходов бюджетных, автономных и казенных учреждений, органов местного самоуправления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</si>
  <si>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</si>
  <si>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</si>
  <si>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Обеспечение социальных гарантий отдельным категориям граждан и лицам, замещавшим должности муниципальной службы в органах местного самоуправления города Челябинска и Избирательной комиссии города Челябинска, и находящимся на пенсии, в соответствии с законодательством о муниципальной службе</t>
  </si>
  <si>
    <t>Муниципальная программа "Обеспечение безопасности жизнедеятельности населения города Челябинска на 2018-2020 годы"</t>
  </si>
  <si>
    <t>М2300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</si>
  <si>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</si>
  <si>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Закупка товаров, работ, услуг в сфере информационно-коммуникационных технологий</t>
  </si>
  <si>
    <t>М2040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</si>
  <si>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</si>
  <si>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</si>
  <si>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</si>
  <si>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</si>
  <si>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бюджетные ассигнования</t>
  </si>
  <si>
    <t>Уплата налога на имущество организаций и земельного налога</t>
  </si>
  <si>
    <t>Ликвидация последствий чрезвычайных ситуаций, происшествий и обеспечение безопасности людей на водных объекта, охраны их жизни и здоровья</t>
  </si>
  <si>
    <t>М9290</t>
  </si>
  <si>
    <t>Обеспечение деятельности подведомственных учреждений в органах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</si>
  <si>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</si>
  <si>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</si>
  <si>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</si>
  <si>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Уплата прочих налогов, сборов</t>
  </si>
  <si>
    <t>Уплата иных платежей</t>
  </si>
  <si>
    <t>Координация действий дежурных и диспетчерских служб города в режимах повседневной деятельности, повышенной готовности и чрезвычайной ситуации, обеспечение функционирования системы-112</t>
  </si>
  <si>
    <t>ОБРАЗОВАНИЕ</t>
  </si>
  <si>
    <t>Профессиональная подготовка, переподготовка и повышение квалификации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</si>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</sst>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9" xfId="0" applyNumberForma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topLeftCell="A22" workbookViewId="0">
      <selection activeCell="B27" sqref="B27:B30"/>
    </sheetView>
  </sheetViews>
  <sheetFormatPr defaultRowHeight="15"/>
  <cols>
    <col min="1" max="1" width="9.140625" style="27"/>
    <col min="2" max="2" width="35.42578125" style="27" customWidth="1"/>
    <col min="3" max="3" width="10.5703125" style="27" customWidth="1"/>
    <col min="4" max="4" width="15" style="12" customWidth="1"/>
    <col min="5" max="5" width="9.140625" style="12"/>
    <col min="6" max="6" width="14.42578125" style="12" customWidth="1"/>
    <col min="7" max="7" width="8.140625" style="12" customWidth="1"/>
    <col min="8" max="8" width="9.140625" style="27"/>
    <col min="9" max="9" width="12.7109375" style="27" customWidth="1"/>
    <col min="10" max="10" width="15.42578125" style="27" customWidth="1"/>
    <col min="11" max="11" width="6.7109375" style="27" customWidth="1"/>
    <col min="12" max="13" width="9" style="27" hidden="1" customWidth="1"/>
    <col min="14" max="14" width="9.42578125" style="27" hidden="1" customWidth="1"/>
    <col min="15" max="15" width="8" style="27" hidden="1" customWidth="1"/>
    <col min="16" max="16" width="10" style="27" hidden="1" customWidth="1"/>
    <col min="17" max="17" width="0" style="27" hidden="1" customWidth="1"/>
    <col min="18" max="18" width="9.140625" style="5"/>
    <col min="19" max="19" width="10" style="5" bestFit="1" customWidth="1"/>
    <col min="20" max="16384" width="9.140625" style="5"/>
  </cols>
  <sheetData>
    <row r="1" spans="1:17" ht="18.75">
      <c r="D1" s="27"/>
      <c r="G1" s="45" t="s">
        <v>0</v>
      </c>
      <c r="I1" s="45"/>
      <c r="J1" s="45"/>
      <c r="K1" s="45"/>
      <c r="L1" s="45"/>
      <c r="M1" s="45"/>
      <c r="N1" s="45"/>
      <c r="O1" s="26"/>
      <c r="P1" s="26"/>
      <c r="Q1" s="26"/>
    </row>
    <row r="2" spans="1:17" ht="7.5" customHeight="1">
      <c r="D2" s="27"/>
      <c r="H2" s="78"/>
      <c r="I2" s="78"/>
      <c r="J2" s="78"/>
      <c r="K2" s="78"/>
      <c r="L2" s="80"/>
      <c r="M2" s="80"/>
      <c r="N2" s="80"/>
      <c r="O2" s="26"/>
      <c r="P2" s="26"/>
      <c r="Q2" s="26"/>
    </row>
    <row r="3" spans="1:17" ht="18.75">
      <c r="D3" s="27"/>
      <c r="G3" s="45" t="s">
        <v>1</v>
      </c>
      <c r="H3" s="45"/>
      <c r="I3" s="45"/>
      <c r="J3" s="45"/>
      <c r="K3" s="45"/>
      <c r="L3" s="45"/>
      <c r="M3" s="45"/>
      <c r="O3" s="26"/>
      <c r="P3" s="26"/>
      <c r="Q3" s="26"/>
    </row>
    <row r="4" spans="1:17" ht="18.75">
      <c r="D4" s="27"/>
      <c r="G4" s="45" t="s">
        <v>2</v>
      </c>
      <c r="I4" s="45"/>
      <c r="J4" s="45"/>
      <c r="K4" s="45"/>
      <c r="L4" s="45"/>
      <c r="M4" s="45"/>
      <c r="N4" s="45"/>
      <c r="O4" s="26"/>
      <c r="P4" s="26"/>
      <c r="Q4" s="26"/>
    </row>
    <row r="5" spans="1:17">
      <c r="D5" s="27"/>
      <c r="H5" s="59"/>
      <c r="I5" s="71"/>
      <c r="J5" s="71"/>
      <c r="K5" s="71"/>
      <c r="L5" s="71"/>
      <c r="M5" s="72"/>
      <c r="N5" s="72"/>
      <c r="O5" s="26"/>
      <c r="P5" s="26"/>
      <c r="Q5" s="26"/>
    </row>
    <row r="6" spans="1:17" s="27" customFormat="1" ht="18.75">
      <c r="E6" s="12"/>
      <c r="F6" s="12"/>
      <c r="G6" s="77" t="s">
        <v>3</v>
      </c>
      <c r="H6" s="77"/>
      <c r="I6" s="59"/>
      <c r="J6" s="59"/>
      <c r="K6" s="59"/>
      <c r="L6" s="59"/>
      <c r="M6" s="60"/>
      <c r="N6" s="60"/>
      <c r="O6" s="26"/>
      <c r="P6" s="26"/>
      <c r="Q6" s="26"/>
    </row>
    <row r="7" spans="1:17" s="27" customFormat="1" ht="9" customHeight="1">
      <c r="E7" s="12"/>
      <c r="F7" s="12"/>
      <c r="G7" s="12"/>
      <c r="H7" s="59"/>
      <c r="I7" s="59"/>
      <c r="J7" s="59"/>
      <c r="K7" s="59"/>
      <c r="L7" s="59"/>
      <c r="M7" s="60"/>
      <c r="N7" s="60"/>
      <c r="O7" s="26"/>
      <c r="P7" s="26"/>
      <c r="Q7" s="26"/>
    </row>
    <row r="8" spans="1:17" s="27" customFormat="1" ht="18.75">
      <c r="E8" s="12"/>
      <c r="F8" s="12"/>
      <c r="G8" s="64" t="s">
        <v>4</v>
      </c>
      <c r="H8" s="59"/>
      <c r="I8" s="59"/>
      <c r="J8" s="59"/>
      <c r="K8" s="59"/>
      <c r="L8" s="59"/>
      <c r="M8" s="60"/>
      <c r="N8" s="60"/>
      <c r="O8" s="26"/>
      <c r="P8" s="26"/>
      <c r="Q8" s="26"/>
    </row>
    <row r="9" spans="1:17" s="27" customFormat="1" ht="18.75">
      <c r="E9" s="12"/>
      <c r="F9" s="12"/>
      <c r="G9" s="64" t="s">
        <v>5</v>
      </c>
      <c r="H9" s="59"/>
      <c r="I9" s="59"/>
      <c r="J9" s="59"/>
      <c r="K9" s="59"/>
      <c r="L9" s="59"/>
      <c r="M9" s="60"/>
      <c r="N9" s="60"/>
      <c r="O9" s="26"/>
      <c r="P9" s="26"/>
      <c r="Q9" s="26"/>
    </row>
    <row r="10" spans="1:17" s="27" customFormat="1" ht="18.75">
      <c r="E10" s="12"/>
      <c r="F10" s="12"/>
      <c r="G10" s="64" t="s">
        <v>6</v>
      </c>
      <c r="H10" s="59"/>
      <c r="I10" s="59"/>
      <c r="J10" s="59"/>
      <c r="K10" s="59"/>
      <c r="L10" s="59"/>
      <c r="M10" s="60"/>
      <c r="N10" s="60"/>
      <c r="O10" s="26"/>
      <c r="P10" s="26"/>
      <c r="Q10" s="26"/>
    </row>
    <row r="11" spans="1:17" ht="18.75">
      <c r="A11" s="73" t="s">
        <v>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31"/>
      <c r="M11" s="31"/>
      <c r="N11" s="26"/>
      <c r="O11" s="26"/>
      <c r="P11" s="26"/>
      <c r="Q11" s="26"/>
    </row>
    <row r="12" spans="1:17" ht="18.75">
      <c r="A12" s="73" t="s">
        <v>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31"/>
      <c r="M12" s="31"/>
      <c r="N12" s="26"/>
      <c r="O12" s="26"/>
      <c r="P12" s="26"/>
      <c r="Q12" s="26"/>
    </row>
    <row r="13" spans="1:17" ht="18.75">
      <c r="A13" s="73" t="s">
        <v>9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31"/>
      <c r="M13" s="31"/>
      <c r="N13" s="26"/>
      <c r="O13" s="26"/>
      <c r="P13" s="26"/>
      <c r="Q13" s="26"/>
    </row>
    <row r="14" spans="1:17">
      <c r="B14" s="32"/>
      <c r="C14" s="32"/>
      <c r="D14" s="32"/>
      <c r="E14" s="13"/>
      <c r="F14" s="13"/>
      <c r="G14" s="13"/>
      <c r="H14" s="6"/>
      <c r="I14" s="6"/>
      <c r="J14" s="6"/>
      <c r="K14" s="6"/>
      <c r="L14" s="20"/>
      <c r="M14" s="20"/>
      <c r="N14" s="26"/>
      <c r="O14" s="26"/>
      <c r="P14" s="26"/>
      <c r="Q14" s="26"/>
    </row>
    <row r="15" spans="1:17" ht="36.75" customHeight="1">
      <c r="A15" s="65" t="s">
        <v>10</v>
      </c>
      <c r="B15" s="65" t="s">
        <v>11</v>
      </c>
      <c r="C15" s="65" t="s">
        <v>12</v>
      </c>
      <c r="D15" s="74" t="s">
        <v>13</v>
      </c>
      <c r="E15" s="75"/>
      <c r="F15" s="75"/>
      <c r="G15" s="76"/>
      <c r="H15" s="65" t="s">
        <v>14</v>
      </c>
      <c r="I15" s="65" t="s">
        <v>15</v>
      </c>
      <c r="J15" s="65" t="s">
        <v>16</v>
      </c>
      <c r="K15" s="65" t="s">
        <v>17</v>
      </c>
      <c r="L15" s="29"/>
      <c r="M15" s="30"/>
      <c r="N15" s="30"/>
      <c r="O15" s="30"/>
      <c r="P15" s="30"/>
      <c r="Q15" s="30"/>
    </row>
    <row r="16" spans="1:17" ht="123" customHeight="1">
      <c r="A16" s="67"/>
      <c r="B16" s="67"/>
      <c r="C16" s="67"/>
      <c r="D16" s="3" t="s">
        <v>18</v>
      </c>
      <c r="E16" s="3" t="s">
        <v>19</v>
      </c>
      <c r="F16" s="3" t="s">
        <v>20</v>
      </c>
      <c r="G16" s="3" t="s">
        <v>21</v>
      </c>
      <c r="H16" s="67"/>
      <c r="I16" s="67"/>
      <c r="J16" s="67"/>
      <c r="K16" s="67"/>
      <c r="L16" s="29"/>
      <c r="M16" s="30"/>
      <c r="N16" s="30"/>
      <c r="O16" s="30"/>
      <c r="P16" s="30"/>
      <c r="Q16" s="30"/>
    </row>
    <row r="17" spans="1:17" ht="15.75">
      <c r="A17" s="62">
        <v>1</v>
      </c>
      <c r="B17" s="62">
        <v>2</v>
      </c>
      <c r="C17" s="16">
        <v>3</v>
      </c>
      <c r="D17" s="18">
        <v>4</v>
      </c>
      <c r="E17" s="18">
        <v>6</v>
      </c>
      <c r="F17" s="18">
        <v>7</v>
      </c>
      <c r="G17" s="18">
        <v>8</v>
      </c>
      <c r="H17" s="62">
        <v>9</v>
      </c>
      <c r="I17" s="62">
        <v>10</v>
      </c>
      <c r="J17" s="62">
        <v>11</v>
      </c>
      <c r="K17" s="62">
        <v>12</v>
      </c>
      <c r="L17" s="29"/>
      <c r="M17" s="30"/>
      <c r="N17" s="30"/>
      <c r="O17" s="30"/>
      <c r="P17" s="30"/>
      <c r="Q17" s="30"/>
    </row>
    <row r="18" spans="1:17" ht="28.5" customHeight="1">
      <c r="A18" s="68" t="s">
        <v>22</v>
      </c>
      <c r="B18" s="65" t="s">
        <v>23</v>
      </c>
      <c r="C18" s="11" t="s">
        <v>24</v>
      </c>
      <c r="D18" s="2">
        <f>E18+F18+G18</f>
        <v>23046.5</v>
      </c>
      <c r="E18" s="8">
        <v>373.7</v>
      </c>
      <c r="F18" s="2">
        <v>22672.799999999999</v>
      </c>
      <c r="G18" s="9"/>
      <c r="H18" s="68">
        <v>467</v>
      </c>
      <c r="I18" s="65" t="s">
        <v>25</v>
      </c>
      <c r="J18" s="65" t="s">
        <v>26</v>
      </c>
      <c r="K18" s="65"/>
      <c r="L18" s="29"/>
      <c r="M18" s="30"/>
      <c r="N18" s="30"/>
      <c r="O18" s="30"/>
      <c r="P18" s="30"/>
      <c r="Q18" s="30"/>
    </row>
    <row r="19" spans="1:17" ht="28.5" customHeight="1">
      <c r="A19" s="69"/>
      <c r="B19" s="66"/>
      <c r="C19" s="11" t="s">
        <v>27</v>
      </c>
      <c r="D19" s="2">
        <f t="shared" ref="D19:D70" si="0">E19+F19+G19</f>
        <v>23370.36</v>
      </c>
      <c r="E19" s="8"/>
      <c r="F19" s="2">
        <f>23053.65+316.71</f>
        <v>23370.36</v>
      </c>
      <c r="G19" s="9"/>
      <c r="H19" s="69"/>
      <c r="I19" s="66"/>
      <c r="J19" s="66"/>
      <c r="K19" s="66"/>
      <c r="L19" s="29"/>
      <c r="M19" s="30"/>
      <c r="N19" s="30"/>
      <c r="O19" s="30"/>
      <c r="P19" s="30"/>
      <c r="Q19" s="30"/>
    </row>
    <row r="20" spans="1:17" ht="28.5" customHeight="1">
      <c r="A20" s="69"/>
      <c r="B20" s="66"/>
      <c r="C20" s="11" t="s">
        <v>28</v>
      </c>
      <c r="D20" s="2">
        <f t="shared" si="0"/>
        <v>23092.85</v>
      </c>
      <c r="E20" s="7"/>
      <c r="F20" s="3">
        <v>23092.85</v>
      </c>
      <c r="G20" s="9"/>
      <c r="H20" s="69"/>
      <c r="I20" s="66"/>
      <c r="J20" s="66"/>
      <c r="K20" s="66"/>
      <c r="L20" s="29"/>
      <c r="M20" s="30"/>
      <c r="N20" s="30"/>
      <c r="O20" s="30"/>
      <c r="P20" s="30"/>
      <c r="Q20" s="30"/>
    </row>
    <row r="21" spans="1:17" s="27" customFormat="1" ht="28.5" customHeight="1">
      <c r="A21" s="70"/>
      <c r="B21" s="67"/>
      <c r="C21" s="11" t="s">
        <v>29</v>
      </c>
      <c r="D21" s="2">
        <f t="shared" si="0"/>
        <v>23133.65</v>
      </c>
      <c r="E21" s="7"/>
      <c r="F21" s="3">
        <v>23133.65</v>
      </c>
      <c r="G21" s="9"/>
      <c r="H21" s="70"/>
      <c r="I21" s="67"/>
      <c r="J21" s="67"/>
      <c r="K21" s="67"/>
      <c r="L21" s="29"/>
      <c r="M21" s="30"/>
      <c r="N21" s="30"/>
      <c r="O21" s="30"/>
      <c r="P21" s="30"/>
      <c r="Q21" s="30"/>
    </row>
    <row r="22" spans="1:17" ht="15.75">
      <c r="A22" s="62">
        <v>1</v>
      </c>
      <c r="B22" s="62">
        <v>2</v>
      </c>
      <c r="C22" s="16">
        <v>3</v>
      </c>
      <c r="D22" s="17">
        <v>4</v>
      </c>
      <c r="E22" s="18">
        <v>6</v>
      </c>
      <c r="F22" s="18">
        <v>7</v>
      </c>
      <c r="G22" s="18">
        <v>8</v>
      </c>
      <c r="H22" s="62">
        <v>9</v>
      </c>
      <c r="I22" s="62">
        <v>10</v>
      </c>
      <c r="J22" s="62">
        <v>11</v>
      </c>
      <c r="K22" s="62">
        <v>12</v>
      </c>
      <c r="L22" s="29"/>
      <c r="M22" s="30"/>
      <c r="N22" s="30"/>
      <c r="O22" s="30"/>
      <c r="P22" s="30"/>
      <c r="Q22" s="30"/>
    </row>
    <row r="23" spans="1:17" ht="44.25" customHeight="1">
      <c r="A23" s="68" t="s">
        <v>30</v>
      </c>
      <c r="B23" s="65" t="s">
        <v>31</v>
      </c>
      <c r="C23" s="11" t="s">
        <v>24</v>
      </c>
      <c r="D23" s="2">
        <f t="shared" si="0"/>
        <v>44712.700000000004</v>
      </c>
      <c r="E23" s="7">
        <v>769.8</v>
      </c>
      <c r="F23" s="7">
        <v>43942.9</v>
      </c>
      <c r="G23" s="9"/>
      <c r="H23" s="83">
        <v>467</v>
      </c>
      <c r="I23" s="86" t="s">
        <v>32</v>
      </c>
      <c r="J23" s="86" t="s">
        <v>33</v>
      </c>
      <c r="K23" s="65"/>
      <c r="L23" s="29"/>
      <c r="M23" s="30"/>
      <c r="N23" s="30"/>
      <c r="O23" s="30"/>
      <c r="P23" s="30"/>
      <c r="Q23" s="30"/>
    </row>
    <row r="24" spans="1:17" ht="44.25" customHeight="1">
      <c r="A24" s="69"/>
      <c r="B24" s="66"/>
      <c r="C24" s="11" t="s">
        <v>27</v>
      </c>
      <c r="D24" s="2">
        <f t="shared" si="0"/>
        <v>44301.34</v>
      </c>
      <c r="E24" s="7"/>
      <c r="F24" s="7">
        <f>43811.1+490.24</f>
        <v>44301.34</v>
      </c>
      <c r="G24" s="9"/>
      <c r="H24" s="84"/>
      <c r="I24" s="87"/>
      <c r="J24" s="87"/>
      <c r="K24" s="66"/>
      <c r="L24" s="29"/>
      <c r="M24" s="30"/>
      <c r="N24" s="30"/>
      <c r="O24" s="30"/>
      <c r="P24" s="30"/>
      <c r="Q24" s="30"/>
    </row>
    <row r="25" spans="1:17" ht="44.25" customHeight="1">
      <c r="A25" s="69"/>
      <c r="B25" s="66"/>
      <c r="C25" s="11" t="s">
        <v>28</v>
      </c>
      <c r="D25" s="2">
        <f t="shared" si="0"/>
        <v>42914.35</v>
      </c>
      <c r="E25" s="7"/>
      <c r="F25" s="7">
        <v>42914.35</v>
      </c>
      <c r="G25" s="9"/>
      <c r="H25" s="84"/>
      <c r="I25" s="87"/>
      <c r="J25" s="87"/>
      <c r="K25" s="66"/>
      <c r="L25" s="29"/>
      <c r="M25" s="30"/>
      <c r="N25" s="30"/>
      <c r="O25" s="30"/>
      <c r="P25" s="30"/>
      <c r="Q25" s="30"/>
    </row>
    <row r="26" spans="1:17" s="27" customFormat="1" ht="44.25" customHeight="1">
      <c r="A26" s="70"/>
      <c r="B26" s="67"/>
      <c r="C26" s="11" t="s">
        <v>29</v>
      </c>
      <c r="D26" s="2">
        <f t="shared" si="0"/>
        <v>43021.85</v>
      </c>
      <c r="E26" s="7"/>
      <c r="F26" s="7">
        <v>43021.85</v>
      </c>
      <c r="G26" s="9"/>
      <c r="H26" s="85"/>
      <c r="I26" s="88"/>
      <c r="J26" s="88"/>
      <c r="K26" s="67"/>
      <c r="L26" s="29"/>
      <c r="M26" s="30"/>
      <c r="N26" s="30"/>
      <c r="O26" s="30"/>
      <c r="P26" s="30"/>
      <c r="Q26" s="30"/>
    </row>
    <row r="27" spans="1:17" ht="31.5" customHeight="1">
      <c r="A27" s="68" t="s">
        <v>34</v>
      </c>
      <c r="B27" s="65" t="s">
        <v>35</v>
      </c>
      <c r="C27" s="11" t="s">
        <v>24</v>
      </c>
      <c r="D27" s="2">
        <f t="shared" si="0"/>
        <v>9880.9</v>
      </c>
      <c r="E27" s="7">
        <v>176</v>
      </c>
      <c r="F27" s="3">
        <v>8919.1</v>
      </c>
      <c r="G27" s="7">
        <v>785.8</v>
      </c>
      <c r="H27" s="68">
        <v>467</v>
      </c>
      <c r="I27" s="65" t="s">
        <v>36</v>
      </c>
      <c r="J27" s="65">
        <v>241</v>
      </c>
      <c r="K27" s="65"/>
      <c r="L27" s="29"/>
      <c r="M27" s="30"/>
      <c r="N27" s="30"/>
      <c r="O27" s="30"/>
      <c r="P27" s="30"/>
      <c r="Q27" s="30"/>
    </row>
    <row r="28" spans="1:17" ht="31.5" customHeight="1">
      <c r="A28" s="69"/>
      <c r="B28" s="66"/>
      <c r="C28" s="11" t="s">
        <v>27</v>
      </c>
      <c r="D28" s="2">
        <f t="shared" si="0"/>
        <v>10107.599999999999</v>
      </c>
      <c r="E28" s="7"/>
      <c r="F28" s="3">
        <v>9311.7999999999993</v>
      </c>
      <c r="G28" s="7">
        <v>795.8</v>
      </c>
      <c r="H28" s="69"/>
      <c r="I28" s="66"/>
      <c r="J28" s="66"/>
      <c r="K28" s="66"/>
      <c r="L28" s="29"/>
      <c r="M28" s="30"/>
      <c r="N28" s="30"/>
      <c r="O28" s="30"/>
      <c r="P28" s="30"/>
      <c r="Q28" s="30"/>
    </row>
    <row r="29" spans="1:17" ht="31.5" customHeight="1">
      <c r="A29" s="69"/>
      <c r="B29" s="66"/>
      <c r="C29" s="11" t="s">
        <v>28</v>
      </c>
      <c r="D29" s="2">
        <f t="shared" si="0"/>
        <v>10172.299999999999</v>
      </c>
      <c r="E29" s="7"/>
      <c r="F29" s="3">
        <v>9366.5</v>
      </c>
      <c r="G29" s="7">
        <v>805.8</v>
      </c>
      <c r="H29" s="69"/>
      <c r="I29" s="66"/>
      <c r="J29" s="66"/>
      <c r="K29" s="66"/>
      <c r="L29" s="29"/>
      <c r="M29" s="30"/>
      <c r="N29" s="30"/>
      <c r="O29" s="30"/>
      <c r="P29" s="30"/>
      <c r="Q29" s="30"/>
    </row>
    <row r="30" spans="1:17" s="27" customFormat="1" ht="31.5" customHeight="1">
      <c r="A30" s="70"/>
      <c r="B30" s="67"/>
      <c r="C30" s="11" t="s">
        <v>29</v>
      </c>
      <c r="D30" s="2">
        <f t="shared" si="0"/>
        <v>10202.6</v>
      </c>
      <c r="E30" s="7"/>
      <c r="F30" s="3">
        <v>9386.6</v>
      </c>
      <c r="G30" s="7">
        <v>816</v>
      </c>
      <c r="H30" s="70"/>
      <c r="I30" s="67"/>
      <c r="J30" s="67"/>
      <c r="K30" s="67"/>
      <c r="L30" s="29"/>
      <c r="M30" s="30"/>
      <c r="N30" s="30"/>
      <c r="O30" s="30"/>
      <c r="P30" s="30"/>
      <c r="Q30" s="30"/>
    </row>
    <row r="31" spans="1:17" ht="48.75" customHeight="1">
      <c r="A31" s="68" t="s">
        <v>37</v>
      </c>
      <c r="B31" s="65" t="s">
        <v>38</v>
      </c>
      <c r="C31" s="11" t="s">
        <v>24</v>
      </c>
      <c r="D31" s="2">
        <f t="shared" si="0"/>
        <v>23040.2</v>
      </c>
      <c r="E31" s="7"/>
      <c r="F31" s="7">
        <v>23040.2</v>
      </c>
      <c r="G31" s="9"/>
      <c r="H31" s="68">
        <v>467</v>
      </c>
      <c r="I31" s="65" t="s">
        <v>39</v>
      </c>
      <c r="J31" s="65" t="s">
        <v>40</v>
      </c>
      <c r="K31" s="65"/>
      <c r="L31" s="29"/>
      <c r="M31" s="30"/>
      <c r="N31" s="30"/>
      <c r="O31" s="30"/>
      <c r="P31" s="30"/>
      <c r="Q31" s="30"/>
    </row>
    <row r="32" spans="1:17" ht="48.75" customHeight="1">
      <c r="A32" s="69"/>
      <c r="B32" s="66"/>
      <c r="C32" s="11" t="s">
        <v>27</v>
      </c>
      <c r="D32" s="2">
        <f t="shared" si="0"/>
        <v>23929.51</v>
      </c>
      <c r="E32" s="7"/>
      <c r="F32" s="7">
        <f>23902.82+26.69</f>
        <v>23929.51</v>
      </c>
      <c r="G32" s="9"/>
      <c r="H32" s="69"/>
      <c r="I32" s="66"/>
      <c r="J32" s="66"/>
      <c r="K32" s="66"/>
      <c r="L32" s="29"/>
      <c r="M32" s="30"/>
      <c r="N32" s="30"/>
      <c r="O32" s="30"/>
      <c r="P32" s="30"/>
      <c r="Q32" s="30"/>
    </row>
    <row r="33" spans="1:17" ht="48.75" customHeight="1">
      <c r="A33" s="69"/>
      <c r="B33" s="66"/>
      <c r="C33" s="11" t="s">
        <v>28</v>
      </c>
      <c r="D33" s="2">
        <f t="shared" si="0"/>
        <v>23931.4</v>
      </c>
      <c r="E33" s="7"/>
      <c r="F33" s="7">
        <v>23931.4</v>
      </c>
      <c r="G33" s="9"/>
      <c r="H33" s="69"/>
      <c r="I33" s="66"/>
      <c r="J33" s="66"/>
      <c r="K33" s="66"/>
      <c r="L33" s="29"/>
      <c r="M33" s="30"/>
      <c r="N33" s="30"/>
      <c r="O33" s="30"/>
      <c r="P33" s="30"/>
      <c r="Q33" s="30"/>
    </row>
    <row r="34" spans="1:17" s="27" customFormat="1" ht="48.75" customHeight="1">
      <c r="A34" s="70"/>
      <c r="B34" s="67"/>
      <c r="C34" s="11" t="s">
        <v>29</v>
      </c>
      <c r="D34" s="2">
        <f t="shared" si="0"/>
        <v>23960.9</v>
      </c>
      <c r="E34" s="7"/>
      <c r="F34" s="7">
        <v>23960.9</v>
      </c>
      <c r="G34" s="9"/>
      <c r="H34" s="70"/>
      <c r="I34" s="67"/>
      <c r="J34" s="67"/>
      <c r="K34" s="67"/>
      <c r="L34" s="29"/>
      <c r="M34" s="30"/>
      <c r="N34" s="30"/>
      <c r="O34" s="30"/>
      <c r="P34" s="30"/>
      <c r="Q34" s="30"/>
    </row>
    <row r="35" spans="1:17" s="27" customFormat="1" ht="19.5" customHeight="1">
      <c r="A35" s="62">
        <v>1</v>
      </c>
      <c r="B35" s="62">
        <v>2</v>
      </c>
      <c r="C35" s="16">
        <v>3</v>
      </c>
      <c r="D35" s="17">
        <v>4</v>
      </c>
      <c r="E35" s="18">
        <v>6</v>
      </c>
      <c r="F35" s="18">
        <v>7</v>
      </c>
      <c r="G35" s="18">
        <v>8</v>
      </c>
      <c r="H35" s="62">
        <v>9</v>
      </c>
      <c r="I35" s="62">
        <v>10</v>
      </c>
      <c r="J35" s="62">
        <v>11</v>
      </c>
      <c r="K35" s="62">
        <v>12</v>
      </c>
      <c r="L35" s="29"/>
      <c r="M35" s="30"/>
      <c r="N35" s="30"/>
      <c r="O35" s="30"/>
      <c r="P35" s="30"/>
      <c r="Q35" s="30"/>
    </row>
    <row r="36" spans="1:17" ht="30" customHeight="1">
      <c r="A36" s="65" t="s">
        <v>41</v>
      </c>
      <c r="B36" s="65" t="s">
        <v>42</v>
      </c>
      <c r="C36" s="11" t="s">
        <v>24</v>
      </c>
      <c r="D36" s="2">
        <f t="shared" si="0"/>
        <v>1209.8</v>
      </c>
      <c r="E36" s="3"/>
      <c r="F36" s="3">
        <v>1209.8</v>
      </c>
      <c r="G36" s="10"/>
      <c r="H36" s="68">
        <v>467</v>
      </c>
      <c r="I36" s="65" t="s">
        <v>43</v>
      </c>
      <c r="J36" s="65" t="s">
        <v>44</v>
      </c>
      <c r="K36" s="65"/>
      <c r="L36" s="29"/>
      <c r="M36" s="14">
        <f>F40+F44+F48</f>
        <v>1209.8</v>
      </c>
      <c r="N36" s="30"/>
      <c r="O36" s="30"/>
      <c r="P36" s="30"/>
      <c r="Q36" s="30"/>
    </row>
    <row r="37" spans="1:17" ht="30" customHeight="1">
      <c r="A37" s="66"/>
      <c r="B37" s="66"/>
      <c r="C37" s="11" t="s">
        <v>27</v>
      </c>
      <c r="D37" s="2">
        <f t="shared" si="0"/>
        <v>1039.6300000000001</v>
      </c>
      <c r="E37" s="3"/>
      <c r="F37" s="3">
        <f>F41+F45+F49</f>
        <v>1039.6300000000001</v>
      </c>
      <c r="G37" s="10"/>
      <c r="H37" s="69"/>
      <c r="I37" s="66"/>
      <c r="J37" s="66"/>
      <c r="K37" s="66"/>
      <c r="L37" s="29"/>
      <c r="M37" s="14">
        <f t="shared" ref="M37:M39" si="1">F41+F45+F49</f>
        <v>1039.6300000000001</v>
      </c>
      <c r="N37" s="30"/>
      <c r="O37" s="30"/>
      <c r="P37" s="30"/>
      <c r="Q37" s="30"/>
    </row>
    <row r="38" spans="1:17" ht="30" customHeight="1">
      <c r="A38" s="66"/>
      <c r="B38" s="66"/>
      <c r="C38" s="11" t="s">
        <v>28</v>
      </c>
      <c r="D38" s="2">
        <f t="shared" si="0"/>
        <v>1837.9</v>
      </c>
      <c r="E38" s="3"/>
      <c r="F38" s="3">
        <v>1837.9</v>
      </c>
      <c r="G38" s="10"/>
      <c r="H38" s="69"/>
      <c r="I38" s="66"/>
      <c r="J38" s="66"/>
      <c r="K38" s="66"/>
      <c r="L38" s="29"/>
      <c r="M38" s="14">
        <f t="shared" si="1"/>
        <v>1837.9</v>
      </c>
      <c r="N38" s="30"/>
      <c r="O38" s="30"/>
      <c r="P38" s="30"/>
      <c r="Q38" s="30"/>
    </row>
    <row r="39" spans="1:17" s="27" customFormat="1" ht="30" customHeight="1">
      <c r="A39" s="67"/>
      <c r="B39" s="67"/>
      <c r="C39" s="11" t="s">
        <v>29</v>
      </c>
      <c r="D39" s="2">
        <f t="shared" si="0"/>
        <v>1837.9</v>
      </c>
      <c r="E39" s="3"/>
      <c r="F39" s="3">
        <v>1837.9</v>
      </c>
      <c r="G39" s="10"/>
      <c r="H39" s="70"/>
      <c r="I39" s="67"/>
      <c r="J39" s="67"/>
      <c r="K39" s="67"/>
      <c r="L39" s="29"/>
      <c r="M39" s="14">
        <f t="shared" si="1"/>
        <v>1837.9</v>
      </c>
      <c r="N39" s="30"/>
      <c r="O39" s="30"/>
      <c r="P39" s="30"/>
      <c r="Q39" s="30"/>
    </row>
    <row r="40" spans="1:17" ht="15.75" customHeight="1">
      <c r="A40" s="81" t="s">
        <v>45</v>
      </c>
      <c r="B40" s="82" t="s">
        <v>46</v>
      </c>
      <c r="C40" s="63" t="s">
        <v>24</v>
      </c>
      <c r="D40" s="2">
        <f t="shared" si="0"/>
        <v>99</v>
      </c>
      <c r="E40" s="7"/>
      <c r="F40" s="3">
        <v>99</v>
      </c>
      <c r="G40" s="9"/>
      <c r="H40" s="68">
        <v>467</v>
      </c>
      <c r="I40" s="65" t="s">
        <v>43</v>
      </c>
      <c r="J40" s="65">
        <v>310</v>
      </c>
      <c r="K40" s="65"/>
      <c r="L40" s="29"/>
      <c r="M40" s="30"/>
      <c r="N40" s="30"/>
      <c r="O40" s="30"/>
      <c r="P40" s="30"/>
      <c r="Q40" s="30"/>
    </row>
    <row r="41" spans="1:17" ht="15.75" customHeight="1">
      <c r="A41" s="81"/>
      <c r="B41" s="82"/>
      <c r="C41" s="63" t="s">
        <v>27</v>
      </c>
      <c r="D41" s="2">
        <f t="shared" si="0"/>
        <v>209.63</v>
      </c>
      <c r="E41" s="7"/>
      <c r="F41" s="3">
        <f>515.03+64.97-64.97-305.4</f>
        <v>209.63</v>
      </c>
      <c r="G41" s="9"/>
      <c r="H41" s="69"/>
      <c r="I41" s="66"/>
      <c r="J41" s="66"/>
      <c r="K41" s="66"/>
      <c r="L41" s="29"/>
      <c r="M41" s="30"/>
      <c r="N41" s="30"/>
      <c r="O41" s="30"/>
      <c r="P41" s="30"/>
      <c r="Q41" s="30"/>
    </row>
    <row r="42" spans="1:17" ht="15.75" customHeight="1">
      <c r="A42" s="81"/>
      <c r="B42" s="82"/>
      <c r="C42" s="63" t="s">
        <v>28</v>
      </c>
      <c r="D42" s="2">
        <f t="shared" si="0"/>
        <v>580</v>
      </c>
      <c r="E42" s="7"/>
      <c r="F42" s="3">
        <v>580</v>
      </c>
      <c r="G42" s="9"/>
      <c r="H42" s="69"/>
      <c r="I42" s="66"/>
      <c r="J42" s="66"/>
      <c r="K42" s="66"/>
      <c r="L42" s="29"/>
      <c r="M42" s="30"/>
      <c r="N42" s="30"/>
      <c r="O42" s="30"/>
      <c r="P42" s="30"/>
      <c r="Q42" s="30"/>
    </row>
    <row r="43" spans="1:17" s="27" customFormat="1" ht="15.75" customHeight="1">
      <c r="A43" s="81"/>
      <c r="B43" s="82"/>
      <c r="C43" s="63" t="s">
        <v>29</v>
      </c>
      <c r="D43" s="2">
        <f t="shared" si="0"/>
        <v>580</v>
      </c>
      <c r="E43" s="7"/>
      <c r="F43" s="3">
        <v>580</v>
      </c>
      <c r="G43" s="9"/>
      <c r="H43" s="70"/>
      <c r="I43" s="67"/>
      <c r="J43" s="67"/>
      <c r="K43" s="67"/>
      <c r="L43" s="29"/>
      <c r="M43" s="30"/>
      <c r="N43" s="30"/>
      <c r="O43" s="30"/>
      <c r="P43" s="30"/>
      <c r="Q43" s="30"/>
    </row>
    <row r="44" spans="1:17" ht="15.75" customHeight="1">
      <c r="A44" s="81" t="s">
        <v>47</v>
      </c>
      <c r="B44" s="82" t="s">
        <v>48</v>
      </c>
      <c r="C44" s="44" t="s">
        <v>24</v>
      </c>
      <c r="D44" s="41">
        <f t="shared" si="0"/>
        <v>550.79999999999995</v>
      </c>
      <c r="E44" s="42"/>
      <c r="F44" s="43">
        <v>550.79999999999995</v>
      </c>
      <c r="G44" s="9"/>
      <c r="H44" s="68">
        <v>467</v>
      </c>
      <c r="I44" s="65" t="s">
        <v>49</v>
      </c>
      <c r="J44" s="65">
        <v>226</v>
      </c>
      <c r="K44" s="65"/>
      <c r="L44" s="29"/>
      <c r="M44" s="30"/>
      <c r="N44" s="30"/>
      <c r="O44" s="30"/>
      <c r="P44" s="30"/>
      <c r="Q44" s="30"/>
    </row>
    <row r="45" spans="1:17" ht="15.75" customHeight="1">
      <c r="A45" s="81"/>
      <c r="B45" s="82"/>
      <c r="C45" s="44" t="s">
        <v>27</v>
      </c>
      <c r="D45" s="41">
        <f t="shared" si="0"/>
        <v>518.99</v>
      </c>
      <c r="E45" s="42"/>
      <c r="F45" s="43">
        <f>920.2-401.21</f>
        <v>518.99</v>
      </c>
      <c r="G45" s="9"/>
      <c r="H45" s="69"/>
      <c r="I45" s="66"/>
      <c r="J45" s="66"/>
      <c r="K45" s="66"/>
      <c r="L45" s="29"/>
      <c r="M45" s="30"/>
      <c r="N45" s="30"/>
      <c r="O45" s="30"/>
      <c r="P45" s="30"/>
      <c r="Q45" s="30"/>
    </row>
    <row r="46" spans="1:17" ht="15.75" customHeight="1">
      <c r="A46" s="81"/>
      <c r="B46" s="82"/>
      <c r="C46" s="44" t="s">
        <v>28</v>
      </c>
      <c r="D46" s="41">
        <f t="shared" si="0"/>
        <v>920.2</v>
      </c>
      <c r="E46" s="42"/>
      <c r="F46" s="43">
        <v>920.2</v>
      </c>
      <c r="G46" s="9"/>
      <c r="H46" s="69"/>
      <c r="I46" s="66"/>
      <c r="J46" s="66"/>
      <c r="K46" s="66"/>
      <c r="L46" s="29"/>
      <c r="M46" s="30"/>
      <c r="N46" s="30"/>
      <c r="O46" s="30"/>
      <c r="P46" s="30"/>
      <c r="Q46" s="30"/>
    </row>
    <row r="47" spans="1:17" s="27" customFormat="1" ht="15.75" customHeight="1">
      <c r="A47" s="81"/>
      <c r="B47" s="82"/>
      <c r="C47" s="44" t="s">
        <v>29</v>
      </c>
      <c r="D47" s="41">
        <f t="shared" si="0"/>
        <v>920.2</v>
      </c>
      <c r="E47" s="42"/>
      <c r="F47" s="43">
        <v>920.2</v>
      </c>
      <c r="G47" s="9"/>
      <c r="H47" s="70"/>
      <c r="I47" s="67"/>
      <c r="J47" s="67"/>
      <c r="K47" s="67"/>
      <c r="L47" s="29"/>
      <c r="M47" s="30"/>
      <c r="N47" s="30"/>
      <c r="O47" s="30"/>
      <c r="P47" s="30"/>
      <c r="Q47" s="30"/>
    </row>
    <row r="48" spans="1:17" ht="15.75" customHeight="1">
      <c r="A48" s="81" t="s">
        <v>50</v>
      </c>
      <c r="B48" s="82" t="s">
        <v>51</v>
      </c>
      <c r="C48" s="63" t="s">
        <v>24</v>
      </c>
      <c r="D48" s="2">
        <f t="shared" si="0"/>
        <v>560</v>
      </c>
      <c r="E48" s="7"/>
      <c r="F48" s="7">
        <v>560</v>
      </c>
      <c r="G48" s="9"/>
      <c r="H48" s="68">
        <v>467</v>
      </c>
      <c r="I48" s="65" t="s">
        <v>49</v>
      </c>
      <c r="J48" s="65" t="s">
        <v>52</v>
      </c>
      <c r="K48" s="65"/>
      <c r="L48" s="29"/>
      <c r="M48" s="30"/>
      <c r="N48" s="30"/>
      <c r="O48" s="30"/>
      <c r="P48" s="30"/>
      <c r="Q48" s="30"/>
    </row>
    <row r="49" spans="1:17" ht="15.75" customHeight="1">
      <c r="A49" s="81"/>
      <c r="B49" s="82"/>
      <c r="C49" s="63" t="s">
        <v>27</v>
      </c>
      <c r="D49" s="2">
        <f t="shared" si="0"/>
        <v>311.01</v>
      </c>
      <c r="E49" s="7"/>
      <c r="F49" s="7">
        <f>337.7-26.69</f>
        <v>311.01</v>
      </c>
      <c r="G49" s="9"/>
      <c r="H49" s="69"/>
      <c r="I49" s="66"/>
      <c r="J49" s="66"/>
      <c r="K49" s="66"/>
      <c r="L49" s="29"/>
      <c r="M49" s="30"/>
      <c r="N49" s="30"/>
      <c r="O49" s="30"/>
      <c r="P49" s="30"/>
      <c r="Q49" s="30"/>
    </row>
    <row r="50" spans="1:17" ht="15.75" customHeight="1">
      <c r="A50" s="81"/>
      <c r="B50" s="82"/>
      <c r="C50" s="63" t="s">
        <v>28</v>
      </c>
      <c r="D50" s="2">
        <f t="shared" si="0"/>
        <v>337.70000000000005</v>
      </c>
      <c r="E50" s="7"/>
      <c r="F50" s="7">
        <f>F38-F42-F46</f>
        <v>337.70000000000005</v>
      </c>
      <c r="G50" s="9"/>
      <c r="H50" s="69"/>
      <c r="I50" s="66"/>
      <c r="J50" s="66"/>
      <c r="K50" s="66"/>
      <c r="L50" s="29"/>
      <c r="M50" s="30"/>
      <c r="N50" s="30"/>
      <c r="O50" s="30"/>
      <c r="P50" s="30"/>
      <c r="Q50" s="30"/>
    </row>
    <row r="51" spans="1:17" s="27" customFormat="1" ht="15.75" customHeight="1">
      <c r="A51" s="81"/>
      <c r="B51" s="82"/>
      <c r="C51" s="63" t="s">
        <v>29</v>
      </c>
      <c r="D51" s="2">
        <f t="shared" si="0"/>
        <v>337.70000000000005</v>
      </c>
      <c r="E51" s="7"/>
      <c r="F51" s="7">
        <f>F39-F43-F47</f>
        <v>337.70000000000005</v>
      </c>
      <c r="G51" s="9"/>
      <c r="H51" s="70"/>
      <c r="I51" s="67"/>
      <c r="J51" s="67"/>
      <c r="K51" s="67"/>
      <c r="L51" s="29"/>
      <c r="M51" s="30"/>
      <c r="N51" s="30"/>
      <c r="O51" s="30"/>
      <c r="P51" s="30"/>
      <c r="Q51" s="30"/>
    </row>
    <row r="52" spans="1:17" s="27" customFormat="1" ht="15.75" hidden="1" customHeight="1">
      <c r="A52" s="68" t="s">
        <v>53</v>
      </c>
      <c r="B52" s="65" t="s">
        <v>54</v>
      </c>
      <c r="C52" s="63" t="s">
        <v>24</v>
      </c>
      <c r="D52" s="2">
        <v>0</v>
      </c>
      <c r="E52" s="7"/>
      <c r="F52" s="7">
        <v>0</v>
      </c>
      <c r="G52" s="9"/>
      <c r="H52" s="68">
        <v>467</v>
      </c>
      <c r="I52" s="65" t="s">
        <v>43</v>
      </c>
      <c r="J52" s="65" t="s">
        <v>52</v>
      </c>
      <c r="K52" s="65"/>
      <c r="L52" s="29"/>
      <c r="M52" s="30"/>
      <c r="N52" s="30"/>
      <c r="O52" s="30"/>
      <c r="P52" s="30"/>
      <c r="Q52" s="30"/>
    </row>
    <row r="53" spans="1:17" s="27" customFormat="1" ht="15.75" hidden="1" customHeight="1">
      <c r="A53" s="69"/>
      <c r="B53" s="66"/>
      <c r="C53" s="63" t="s">
        <v>27</v>
      </c>
      <c r="D53" s="2">
        <v>0</v>
      </c>
      <c r="E53" s="7"/>
      <c r="F53" s="7">
        <v>0</v>
      </c>
      <c r="G53" s="9"/>
      <c r="H53" s="69"/>
      <c r="I53" s="66"/>
      <c r="J53" s="66"/>
      <c r="K53" s="66"/>
      <c r="L53" s="29"/>
      <c r="M53" s="30"/>
      <c r="N53" s="30"/>
      <c r="O53" s="30"/>
      <c r="P53" s="30"/>
      <c r="Q53" s="30"/>
    </row>
    <row r="54" spans="1:17" s="27" customFormat="1" ht="15.75" hidden="1" customHeight="1">
      <c r="A54" s="69"/>
      <c r="B54" s="66"/>
      <c r="C54" s="63" t="s">
        <v>28</v>
      </c>
      <c r="D54" s="2">
        <v>0</v>
      </c>
      <c r="E54" s="7"/>
      <c r="F54" s="7">
        <v>0</v>
      </c>
      <c r="G54" s="9"/>
      <c r="H54" s="69"/>
      <c r="I54" s="66"/>
      <c r="J54" s="66"/>
      <c r="K54" s="66"/>
      <c r="L54" s="29"/>
      <c r="M54" s="30"/>
      <c r="N54" s="30"/>
      <c r="O54" s="30"/>
      <c r="P54" s="30"/>
      <c r="Q54" s="30"/>
    </row>
    <row r="55" spans="1:17" s="27" customFormat="1" ht="15.75" hidden="1">
      <c r="A55" s="70"/>
      <c r="B55" s="67"/>
      <c r="C55" s="63" t="s">
        <v>29</v>
      </c>
      <c r="D55" s="2">
        <v>0</v>
      </c>
      <c r="E55" s="7"/>
      <c r="F55" s="7">
        <v>0</v>
      </c>
      <c r="G55" s="9"/>
      <c r="H55" s="70"/>
      <c r="I55" s="67"/>
      <c r="J55" s="67"/>
      <c r="K55" s="67"/>
      <c r="L55" s="29"/>
      <c r="M55" s="30"/>
      <c r="N55" s="30"/>
      <c r="O55" s="30"/>
      <c r="P55" s="30"/>
      <c r="Q55" s="30"/>
    </row>
    <row r="56" spans="1:17" s="27" customFormat="1" ht="15.75" hidden="1" customHeight="1">
      <c r="A56" s="68" t="s">
        <v>55</v>
      </c>
      <c r="B56" s="65" t="s">
        <v>56</v>
      </c>
      <c r="C56" s="63" t="s">
        <v>24</v>
      </c>
      <c r="D56" s="2"/>
      <c r="E56" s="7"/>
      <c r="F56" s="7"/>
      <c r="G56" s="9"/>
      <c r="H56" s="57"/>
      <c r="I56" s="56"/>
      <c r="J56" s="56"/>
      <c r="K56" s="56"/>
      <c r="L56" s="29"/>
      <c r="M56" s="30"/>
      <c r="N56" s="30"/>
      <c r="O56" s="30"/>
      <c r="P56" s="30"/>
      <c r="Q56" s="30"/>
    </row>
    <row r="57" spans="1:17" s="27" customFormat="1" ht="15.75" hidden="1" customHeight="1">
      <c r="A57" s="69"/>
      <c r="B57" s="66"/>
      <c r="C57" s="63" t="s">
        <v>27</v>
      </c>
      <c r="D57" s="2"/>
      <c r="E57" s="7"/>
      <c r="F57" s="7"/>
      <c r="G57" s="9"/>
      <c r="H57" s="57"/>
      <c r="I57" s="56"/>
      <c r="J57" s="56"/>
      <c r="K57" s="56"/>
      <c r="L57" s="29"/>
      <c r="M57" s="30"/>
      <c r="N57" s="30"/>
      <c r="O57" s="30"/>
      <c r="P57" s="30"/>
      <c r="Q57" s="30"/>
    </row>
    <row r="58" spans="1:17" s="27" customFormat="1" ht="15.75" hidden="1" customHeight="1">
      <c r="A58" s="69"/>
      <c r="B58" s="66"/>
      <c r="C58" s="63" t="s">
        <v>28</v>
      </c>
      <c r="D58" s="2"/>
      <c r="E58" s="7"/>
      <c r="F58" s="7"/>
      <c r="G58" s="9"/>
      <c r="H58" s="57"/>
      <c r="I58" s="56"/>
      <c r="J58" s="56"/>
      <c r="K58" s="56"/>
      <c r="L58" s="29"/>
      <c r="M58" s="30"/>
      <c r="N58" s="30"/>
      <c r="O58" s="30"/>
      <c r="P58" s="30"/>
      <c r="Q58" s="30"/>
    </row>
    <row r="59" spans="1:17" s="27" customFormat="1" ht="15.75" hidden="1" customHeight="1">
      <c r="A59" s="70"/>
      <c r="B59" s="67"/>
      <c r="C59" s="63" t="s">
        <v>29</v>
      </c>
      <c r="D59" s="2"/>
      <c r="E59" s="7"/>
      <c r="F59" s="7"/>
      <c r="G59" s="9"/>
      <c r="H59" s="57"/>
      <c r="I59" s="56"/>
      <c r="J59" s="56"/>
      <c r="K59" s="56"/>
      <c r="L59" s="29"/>
      <c r="M59" s="30"/>
      <c r="N59" s="30"/>
      <c r="O59" s="30"/>
      <c r="P59" s="30"/>
      <c r="Q59" s="30"/>
    </row>
    <row r="60" spans="1:17" s="27" customFormat="1" ht="15.75" hidden="1">
      <c r="A60" s="68" t="s">
        <v>57</v>
      </c>
      <c r="B60" s="65" t="s">
        <v>58</v>
      </c>
      <c r="C60" s="63" t="s">
        <v>24</v>
      </c>
      <c r="D60" s="2"/>
      <c r="E60" s="7"/>
      <c r="F60" s="7"/>
      <c r="G60" s="9"/>
      <c r="H60" s="57"/>
      <c r="I60" s="56"/>
      <c r="J60" s="56"/>
      <c r="K60" s="56"/>
      <c r="L60" s="29"/>
      <c r="M60" s="30"/>
      <c r="N60" s="30"/>
      <c r="O60" s="30"/>
      <c r="P60" s="30"/>
      <c r="Q60" s="30"/>
    </row>
    <row r="61" spans="1:17" s="27" customFormat="1" ht="15.75" hidden="1">
      <c r="A61" s="69"/>
      <c r="B61" s="66"/>
      <c r="C61" s="63" t="s">
        <v>27</v>
      </c>
      <c r="D61" s="2"/>
      <c r="E61" s="7"/>
      <c r="F61" s="7"/>
      <c r="G61" s="9"/>
      <c r="H61" s="57"/>
      <c r="I61" s="56"/>
      <c r="J61" s="56"/>
      <c r="K61" s="56"/>
      <c r="L61" s="29"/>
      <c r="M61" s="30"/>
      <c r="N61" s="30"/>
      <c r="O61" s="30"/>
      <c r="P61" s="30"/>
      <c r="Q61" s="30"/>
    </row>
    <row r="62" spans="1:17" s="27" customFormat="1" ht="15.75" hidden="1">
      <c r="A62" s="69"/>
      <c r="B62" s="66"/>
      <c r="C62" s="63" t="s">
        <v>28</v>
      </c>
      <c r="D62" s="2"/>
      <c r="E62" s="7"/>
      <c r="F62" s="7"/>
      <c r="G62" s="9"/>
      <c r="H62" s="57"/>
      <c r="I62" s="56"/>
      <c r="J62" s="56"/>
      <c r="K62" s="56"/>
      <c r="L62" s="29"/>
      <c r="M62" s="30"/>
      <c r="N62" s="30"/>
      <c r="O62" s="30"/>
      <c r="P62" s="30"/>
      <c r="Q62" s="30"/>
    </row>
    <row r="63" spans="1:17" s="27" customFormat="1" ht="15.75" hidden="1">
      <c r="A63" s="70"/>
      <c r="B63" s="67"/>
      <c r="C63" s="63" t="s">
        <v>29</v>
      </c>
      <c r="D63" s="2"/>
      <c r="E63" s="7"/>
      <c r="F63" s="7"/>
      <c r="G63" s="9"/>
      <c r="H63" s="57"/>
      <c r="I63" s="56"/>
      <c r="J63" s="56"/>
      <c r="K63" s="56"/>
      <c r="L63" s="29"/>
      <c r="M63" s="30"/>
      <c r="N63" s="30"/>
      <c r="O63" s="30"/>
      <c r="P63" s="30"/>
      <c r="Q63" s="30"/>
    </row>
    <row r="64" spans="1:17" s="27" customFormat="1" ht="15.75" hidden="1">
      <c r="A64" s="58"/>
      <c r="B64" s="56"/>
      <c r="C64" s="63"/>
      <c r="D64" s="2"/>
      <c r="E64" s="7"/>
      <c r="F64" s="7"/>
      <c r="G64" s="9"/>
      <c r="H64" s="57"/>
      <c r="I64" s="56"/>
      <c r="J64" s="56"/>
      <c r="K64" s="56"/>
      <c r="L64" s="29"/>
      <c r="M64" s="30"/>
      <c r="N64" s="30"/>
      <c r="O64" s="30"/>
      <c r="P64" s="30"/>
      <c r="Q64" s="30"/>
    </row>
    <row r="65" spans="1:19" s="27" customFormat="1" ht="15.75" hidden="1">
      <c r="A65" s="58"/>
      <c r="B65" s="56"/>
      <c r="C65" s="63"/>
      <c r="D65" s="2"/>
      <c r="E65" s="7"/>
      <c r="F65" s="7"/>
      <c r="G65" s="9"/>
      <c r="H65" s="57"/>
      <c r="I65" s="56"/>
      <c r="J65" s="56"/>
      <c r="K65" s="56"/>
      <c r="L65" s="29"/>
      <c r="M65" s="30"/>
      <c r="N65" s="30"/>
      <c r="O65" s="30"/>
      <c r="P65" s="30"/>
      <c r="Q65" s="30"/>
    </row>
    <row r="66" spans="1:19" s="27" customFormat="1" ht="15.75" hidden="1">
      <c r="A66" s="58"/>
      <c r="B66" s="56"/>
      <c r="C66" s="63"/>
      <c r="D66" s="2"/>
      <c r="E66" s="7"/>
      <c r="F66" s="7"/>
      <c r="G66" s="9"/>
      <c r="H66" s="57"/>
      <c r="I66" s="56"/>
      <c r="J66" s="56"/>
      <c r="K66" s="56"/>
      <c r="L66" s="29"/>
      <c r="M66" s="30"/>
      <c r="N66" s="30"/>
      <c r="O66" s="30"/>
      <c r="P66" s="30"/>
      <c r="Q66" s="30"/>
    </row>
    <row r="67" spans="1:19" s="27" customFormat="1" ht="15.75" hidden="1">
      <c r="A67" s="58"/>
      <c r="B67" s="56"/>
      <c r="C67" s="63"/>
      <c r="D67" s="2"/>
      <c r="E67" s="7"/>
      <c r="F67" s="7"/>
      <c r="G67" s="9"/>
      <c r="H67" s="57"/>
      <c r="I67" s="56"/>
      <c r="J67" s="56"/>
      <c r="K67" s="56"/>
      <c r="L67" s="29"/>
      <c r="M67" s="30"/>
      <c r="N67" s="30"/>
      <c r="O67" s="30"/>
      <c r="P67" s="30"/>
      <c r="Q67" s="30"/>
    </row>
    <row r="68" spans="1:19" ht="15.75" hidden="1">
      <c r="A68" s="62"/>
      <c r="B68" s="63" t="s">
        <v>59</v>
      </c>
      <c r="C68" s="63" t="s">
        <v>24</v>
      </c>
      <c r="D68" s="46">
        <f>D18+D23+D27+D31+D36</f>
        <v>101890.1</v>
      </c>
      <c r="E68" s="46">
        <f>E18+E23+E27+E31+E36</f>
        <v>1319.5</v>
      </c>
      <c r="F68" s="46">
        <f>F18+F23+F27+F31+F36</f>
        <v>99784.8</v>
      </c>
      <c r="G68" s="46">
        <f>G18+G23+G27+G31+G36</f>
        <v>785.8</v>
      </c>
      <c r="H68" s="68">
        <v>467</v>
      </c>
      <c r="I68" s="40">
        <f>F68</f>
        <v>99784.8</v>
      </c>
      <c r="J68" s="40">
        <f>F68+E68+G68</f>
        <v>101890.1</v>
      </c>
      <c r="K68" s="62"/>
      <c r="L68" s="33">
        <v>101890.1</v>
      </c>
      <c r="M68" s="34" t="s">
        <v>60</v>
      </c>
      <c r="N68" s="79" t="s">
        <v>61</v>
      </c>
      <c r="O68" s="79"/>
      <c r="P68" s="79"/>
      <c r="Q68" s="34"/>
      <c r="R68" s="27"/>
      <c r="S68" s="12"/>
    </row>
    <row r="69" spans="1:19" ht="15.75" hidden="1">
      <c r="A69" s="62"/>
      <c r="B69" s="63" t="s">
        <v>59</v>
      </c>
      <c r="C69" s="63" t="s">
        <v>27</v>
      </c>
      <c r="D69" s="2">
        <f t="shared" si="0"/>
        <v>102748.44</v>
      </c>
      <c r="E69" s="3">
        <f t="shared" ref="E69:G71" si="2">E19+E24+E28+E32+E37</f>
        <v>0</v>
      </c>
      <c r="F69" s="3">
        <f>F19+F24+F28+F32+F37</f>
        <v>101952.64</v>
      </c>
      <c r="G69" s="3">
        <f t="shared" si="2"/>
        <v>795.8</v>
      </c>
      <c r="H69" s="69"/>
      <c r="I69" s="40">
        <f>P69</f>
        <v>101917.3</v>
      </c>
      <c r="J69" s="40">
        <f>I69+E69+G69</f>
        <v>102713.1</v>
      </c>
      <c r="K69" s="62"/>
      <c r="L69" s="35">
        <f>F69-F28</f>
        <v>92640.84</v>
      </c>
      <c r="M69" s="14">
        <f>F19+F24+F32+F37</f>
        <v>92640.84</v>
      </c>
      <c r="N69" s="61">
        <v>92605.5</v>
      </c>
      <c r="O69" s="10">
        <f>F28</f>
        <v>9311.7999999999993</v>
      </c>
      <c r="P69" s="10">
        <f>N69+O69</f>
        <v>101917.3</v>
      </c>
      <c r="Q69" s="30"/>
      <c r="R69" s="27"/>
      <c r="S69" s="27"/>
    </row>
    <row r="70" spans="1:19" ht="15.75" hidden="1">
      <c r="A70" s="62"/>
      <c r="B70" s="63" t="s">
        <v>59</v>
      </c>
      <c r="C70" s="63" t="s">
        <v>28</v>
      </c>
      <c r="D70" s="2">
        <f t="shared" si="0"/>
        <v>101948.8</v>
      </c>
      <c r="E70" s="3">
        <f t="shared" si="2"/>
        <v>0</v>
      </c>
      <c r="F70" s="3">
        <f t="shared" si="2"/>
        <v>101143</v>
      </c>
      <c r="G70" s="3">
        <f t="shared" si="2"/>
        <v>805.8</v>
      </c>
      <c r="H70" s="69"/>
      <c r="I70" s="40">
        <f t="shared" ref="I70:I71" si="3">P70</f>
        <v>101143</v>
      </c>
      <c r="J70" s="40">
        <f t="shared" ref="J70:J71" si="4">I70+E70+G70</f>
        <v>101948.8</v>
      </c>
      <c r="K70" s="62"/>
      <c r="L70" s="35">
        <f>F70-F29</f>
        <v>91776.5</v>
      </c>
      <c r="M70" s="14">
        <f>F20+F25+F33+F38</f>
        <v>91776.5</v>
      </c>
      <c r="N70" s="61">
        <v>91776.5</v>
      </c>
      <c r="O70" s="10">
        <f t="shared" ref="O70:O71" si="5">F29</f>
        <v>9366.5</v>
      </c>
      <c r="P70" s="10">
        <f t="shared" ref="P70:P71" si="6">N70+O70</f>
        <v>101143</v>
      </c>
      <c r="Q70" s="30"/>
      <c r="R70" s="27"/>
      <c r="S70" s="27"/>
    </row>
    <row r="71" spans="1:19" s="27" customFormat="1" ht="15.75" hidden="1">
      <c r="A71" s="62"/>
      <c r="B71" s="63" t="s">
        <v>59</v>
      </c>
      <c r="C71" s="63" t="s">
        <v>29</v>
      </c>
      <c r="D71" s="2">
        <f t="shared" ref="D71" si="7">E71+F71+G71</f>
        <v>102156.9</v>
      </c>
      <c r="E71" s="3">
        <f t="shared" si="2"/>
        <v>0</v>
      </c>
      <c r="F71" s="3">
        <f t="shared" si="2"/>
        <v>101340.9</v>
      </c>
      <c r="G71" s="3">
        <f t="shared" si="2"/>
        <v>816</v>
      </c>
      <c r="H71" s="70"/>
      <c r="I71" s="40">
        <f t="shared" si="3"/>
        <v>101340.90000000001</v>
      </c>
      <c r="J71" s="40">
        <f t="shared" si="4"/>
        <v>102156.90000000001</v>
      </c>
      <c r="K71" s="62"/>
      <c r="L71" s="35">
        <f>F71-F30</f>
        <v>91954.299999999988</v>
      </c>
      <c r="M71" s="14">
        <f>F21+F26+F34+F39</f>
        <v>91954.299999999988</v>
      </c>
      <c r="N71" s="61">
        <v>91954.3</v>
      </c>
      <c r="O71" s="10">
        <f t="shared" si="5"/>
        <v>9386.6</v>
      </c>
      <c r="P71" s="10">
        <f t="shared" si="6"/>
        <v>101340.90000000001</v>
      </c>
      <c r="Q71" s="30"/>
    </row>
    <row r="72" spans="1:19">
      <c r="B72" s="28"/>
      <c r="C72" s="28"/>
      <c r="D72" s="36">
        <f>SUM(D68+D69+D70+D71)</f>
        <v>408744.24</v>
      </c>
      <c r="E72" s="36">
        <f t="shared" ref="E72:G72" si="8">SUM(E68:E71)</f>
        <v>1319.5</v>
      </c>
      <c r="F72" s="36">
        <f t="shared" si="8"/>
        <v>404221.33999999997</v>
      </c>
      <c r="G72" s="36">
        <f t="shared" si="8"/>
        <v>3203.3999999999996</v>
      </c>
      <c r="H72" s="37"/>
      <c r="I72" s="38">
        <f>SUM(I68:I71)</f>
        <v>404186</v>
      </c>
      <c r="J72" s="39">
        <f>SUM(J68:J71)</f>
        <v>408708.9</v>
      </c>
      <c r="K72" s="6"/>
      <c r="L72" s="20"/>
      <c r="M72" s="20"/>
      <c r="N72" s="26"/>
      <c r="O72" s="26"/>
      <c r="P72" s="26"/>
      <c r="Q72" s="26"/>
      <c r="R72" s="27"/>
      <c r="S72" s="27"/>
    </row>
    <row r="73" spans="1:19">
      <c r="D73" s="47"/>
      <c r="E73" s="48"/>
      <c r="F73" s="48"/>
      <c r="G73" s="48"/>
      <c r="H73" s="49"/>
      <c r="J73" s="20"/>
      <c r="K73" s="20"/>
      <c r="L73" s="20"/>
      <c r="M73" s="20"/>
      <c r="N73" s="20"/>
      <c r="O73" s="26"/>
      <c r="P73" s="26"/>
      <c r="Q73" s="26"/>
      <c r="R73" s="27"/>
      <c r="S73" s="27"/>
    </row>
    <row r="74" spans="1:19" ht="18.75">
      <c r="A74" s="50" t="s">
        <v>62</v>
      </c>
      <c r="B74" s="50"/>
      <c r="C74" s="50"/>
      <c r="D74" s="50"/>
      <c r="E74" s="51"/>
      <c r="F74" s="52"/>
      <c r="G74" s="52"/>
      <c r="H74" s="53"/>
      <c r="I74" s="53"/>
      <c r="J74" s="53"/>
      <c r="K74" s="53"/>
      <c r="L74" s="20"/>
      <c r="M74" s="20"/>
      <c r="N74" s="20"/>
      <c r="O74" s="20"/>
      <c r="P74" s="20"/>
      <c r="R74" s="27"/>
      <c r="S74" s="27"/>
    </row>
    <row r="75" spans="1:19" ht="18.75">
      <c r="A75" s="50" t="s">
        <v>63</v>
      </c>
      <c r="B75" s="50"/>
      <c r="C75" s="50"/>
      <c r="D75" s="50"/>
      <c r="E75" s="50"/>
      <c r="F75" s="52"/>
      <c r="G75" s="52"/>
      <c r="H75" s="54"/>
      <c r="I75" s="53"/>
      <c r="J75" s="53"/>
      <c r="K75" s="55" t="s">
        <v>64</v>
      </c>
      <c r="L75" s="19"/>
      <c r="M75" s="19"/>
      <c r="N75" s="19"/>
      <c r="O75" s="19"/>
      <c r="P75" s="26"/>
      <c r="Q75" s="26"/>
      <c r="R75" s="27"/>
      <c r="S75" s="27"/>
    </row>
    <row r="76" spans="1:19">
      <c r="A76" s="26"/>
      <c r="B76" s="26"/>
      <c r="C76" s="26"/>
      <c r="D76" s="15"/>
      <c r="E76" s="15"/>
      <c r="F76" s="15"/>
      <c r="G76" s="15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7"/>
      <c r="S76" s="27"/>
    </row>
  </sheetData>
  <mergeCells count="78">
    <mergeCell ref="A27:A30"/>
    <mergeCell ref="A23:A26"/>
    <mergeCell ref="B23:B26"/>
    <mergeCell ref="B18:B21"/>
    <mergeCell ref="A18:A21"/>
    <mergeCell ref="B27:B30"/>
    <mergeCell ref="H18:H21"/>
    <mergeCell ref="J18:J21"/>
    <mergeCell ref="I18:I21"/>
    <mergeCell ref="H23:H26"/>
    <mergeCell ref="I23:I26"/>
    <mergeCell ref="J23:J26"/>
    <mergeCell ref="H31:H34"/>
    <mergeCell ref="I31:I34"/>
    <mergeCell ref="J31:J34"/>
    <mergeCell ref="K31:K34"/>
    <mergeCell ref="H27:H30"/>
    <mergeCell ref="I27:I30"/>
    <mergeCell ref="J27:J30"/>
    <mergeCell ref="K27:K30"/>
    <mergeCell ref="K18:K21"/>
    <mergeCell ref="A48:A51"/>
    <mergeCell ref="B48:B51"/>
    <mergeCell ref="H48:H51"/>
    <mergeCell ref="I48:I51"/>
    <mergeCell ref="B44:B47"/>
    <mergeCell ref="A44:A47"/>
    <mergeCell ref="B31:B34"/>
    <mergeCell ref="A31:A34"/>
    <mergeCell ref="A40:A43"/>
    <mergeCell ref="H40:H43"/>
    <mergeCell ref="I40:I43"/>
    <mergeCell ref="I36:I39"/>
    <mergeCell ref="A36:A39"/>
    <mergeCell ref="B36:B39"/>
    <mergeCell ref="B40:B43"/>
    <mergeCell ref="J40:J43"/>
    <mergeCell ref="H2:I2"/>
    <mergeCell ref="N68:P68"/>
    <mergeCell ref="H44:H47"/>
    <mergeCell ref="I44:I47"/>
    <mergeCell ref="J44:J47"/>
    <mergeCell ref="K44:K47"/>
    <mergeCell ref="K48:K51"/>
    <mergeCell ref="J36:J39"/>
    <mergeCell ref="K36:K39"/>
    <mergeCell ref="H36:H39"/>
    <mergeCell ref="J2:K2"/>
    <mergeCell ref="L2:N2"/>
    <mergeCell ref="K40:K43"/>
    <mergeCell ref="J48:J51"/>
    <mergeCell ref="K23:K26"/>
    <mergeCell ref="K5:L5"/>
    <mergeCell ref="M5:N5"/>
    <mergeCell ref="I15:I16"/>
    <mergeCell ref="H15:H16"/>
    <mergeCell ref="J15:J16"/>
    <mergeCell ref="K15:K16"/>
    <mergeCell ref="A11:K11"/>
    <mergeCell ref="A12:K12"/>
    <mergeCell ref="A13:K13"/>
    <mergeCell ref="C15:C16"/>
    <mergeCell ref="B15:B16"/>
    <mergeCell ref="D15:G15"/>
    <mergeCell ref="A15:A16"/>
    <mergeCell ref="I5:J5"/>
    <mergeCell ref="G6:H6"/>
    <mergeCell ref="J52:J55"/>
    <mergeCell ref="I52:I55"/>
    <mergeCell ref="K52:K55"/>
    <mergeCell ref="H68:H71"/>
    <mergeCell ref="A52:A55"/>
    <mergeCell ref="B52:B55"/>
    <mergeCell ref="H52:H55"/>
    <mergeCell ref="B56:B59"/>
    <mergeCell ref="A56:A59"/>
    <mergeCell ref="A60:A63"/>
    <mergeCell ref="B60:B63"/>
  </mergeCells>
  <pageMargins left="0.78740157480314965" right="0.78740157480314965" top="1.1811023622047245" bottom="0.78740157480314965" header="0.31496062992125984" footer="0.31496062992125984"/>
  <pageSetup paperSize="9" scale="88" fitToHeight="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topLeftCell="A5" workbookViewId="0">
      <selection activeCell="F14" sqref="F14"/>
    </sheetView>
  </sheetViews>
  <sheetFormatPr defaultRowHeight="15"/>
  <cols>
    <col min="1" max="5" width="9.140625" style="21"/>
    <col min="6" max="6" width="41.42578125" style="21" customWidth="1"/>
    <col min="7" max="7" width="32.140625" style="21" customWidth="1"/>
    <col min="8" max="16384" width="9.140625" style="21"/>
  </cols>
  <sheetData>
    <row r="1" spans="1:7">
      <c r="A1" s="60"/>
      <c r="B1" s="60"/>
      <c r="C1" s="60"/>
      <c r="D1" s="60"/>
      <c r="E1" s="60"/>
      <c r="F1" s="60"/>
      <c r="G1" s="60" t="s">
        <v>65</v>
      </c>
    </row>
    <row r="2" spans="1:7" ht="30">
      <c r="A2" s="60"/>
      <c r="B2" s="60"/>
      <c r="C2" s="60"/>
      <c r="D2" s="60"/>
      <c r="E2" s="60"/>
      <c r="F2" s="60"/>
      <c r="G2" s="60" t="s">
        <v>66</v>
      </c>
    </row>
    <row r="3" spans="1:7">
      <c r="A3" s="60"/>
      <c r="B3" s="60"/>
      <c r="C3" s="60"/>
      <c r="D3" s="60"/>
      <c r="E3" s="60"/>
      <c r="F3" s="60"/>
      <c r="G3" s="60" t="s">
        <v>67</v>
      </c>
    </row>
    <row r="4" spans="1:7">
      <c r="A4" s="60"/>
      <c r="B4" s="60"/>
      <c r="C4" s="60"/>
      <c r="D4" s="60"/>
      <c r="E4" s="60"/>
      <c r="F4" s="60"/>
      <c r="G4" s="60"/>
    </row>
    <row r="5" spans="1:7">
      <c r="A5" s="60"/>
      <c r="B5" s="60"/>
      <c r="C5" s="60"/>
      <c r="D5" s="60"/>
      <c r="E5" s="60"/>
      <c r="F5" s="60"/>
      <c r="G5" s="60" t="s">
        <v>68</v>
      </c>
    </row>
    <row r="6" spans="1:7" ht="30">
      <c r="A6" s="60"/>
      <c r="B6" s="60"/>
      <c r="C6" s="60"/>
      <c r="D6" s="60"/>
      <c r="E6" s="60"/>
      <c r="F6" s="60"/>
      <c r="G6" s="60" t="s">
        <v>66</v>
      </c>
    </row>
    <row r="7" spans="1:7">
      <c r="A7" s="60"/>
      <c r="B7" s="60"/>
      <c r="C7" s="60"/>
      <c r="D7" s="60"/>
      <c r="E7" s="60"/>
      <c r="F7" s="60"/>
      <c r="G7" s="60" t="s">
        <v>69</v>
      </c>
    </row>
    <row r="8" spans="1:7">
      <c r="A8" s="60"/>
      <c r="B8" s="60"/>
      <c r="C8" s="60"/>
      <c r="D8" s="60"/>
      <c r="E8" s="60"/>
      <c r="F8" s="60"/>
      <c r="G8" s="60" t="s">
        <v>70</v>
      </c>
    </row>
    <row r="9" spans="1:7">
      <c r="A9" s="60"/>
      <c r="B9" s="60"/>
      <c r="C9" s="60"/>
      <c r="D9" s="60"/>
      <c r="E9" s="60"/>
      <c r="F9" s="60"/>
      <c r="G9" s="60"/>
    </row>
    <row r="10" spans="1:7" ht="49.5" customHeight="1">
      <c r="A10" s="89" t="s">
        <v>71</v>
      </c>
      <c r="B10" s="89"/>
      <c r="C10" s="89"/>
      <c r="D10" s="89"/>
      <c r="E10" s="89"/>
      <c r="F10" s="89"/>
      <c r="G10" s="89"/>
    </row>
    <row r="11" spans="1:7" ht="19.5" customHeight="1">
      <c r="A11" s="4"/>
      <c r="B11" s="4"/>
      <c r="C11" s="4"/>
      <c r="D11" s="4"/>
      <c r="E11" s="4"/>
      <c r="F11" s="4"/>
      <c r="G11" s="4"/>
    </row>
    <row r="12" spans="1:7" ht="49.5" customHeight="1">
      <c r="A12" s="1" t="s">
        <v>72</v>
      </c>
      <c r="B12" s="1" t="s">
        <v>73</v>
      </c>
      <c r="C12" s="90" t="s">
        <v>74</v>
      </c>
      <c r="D12" s="91"/>
      <c r="E12" s="1" t="s">
        <v>75</v>
      </c>
      <c r="F12" s="1" t="s">
        <v>76</v>
      </c>
      <c r="G12" s="1" t="s">
        <v>77</v>
      </c>
    </row>
    <row r="13" spans="1:7" ht="21.75" customHeight="1">
      <c r="A13" s="1"/>
      <c r="B13" s="1"/>
      <c r="C13" s="1" t="s">
        <v>78</v>
      </c>
      <c r="D13" s="1" t="s">
        <v>79</v>
      </c>
      <c r="E13" s="1"/>
      <c r="F13" s="1"/>
      <c r="G13" s="1"/>
    </row>
    <row r="14" spans="1:7" ht="11.25" customHeight="1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</row>
    <row r="15" spans="1:7" ht="45">
      <c r="A15" s="24">
        <v>467</v>
      </c>
      <c r="B15" s="24"/>
      <c r="C15" s="24"/>
      <c r="D15" s="24"/>
      <c r="E15" s="24"/>
      <c r="F15" s="24" t="s">
        <v>80</v>
      </c>
      <c r="G15" s="25">
        <v>99203</v>
      </c>
    </row>
    <row r="16" spans="1:7" ht="45">
      <c r="A16" s="22">
        <v>467</v>
      </c>
      <c r="B16" s="22">
        <v>300</v>
      </c>
      <c r="C16" s="22"/>
      <c r="D16" s="22"/>
      <c r="E16" s="22"/>
      <c r="F16" s="22" t="s">
        <v>81</v>
      </c>
      <c r="G16" s="23">
        <v>90283.9</v>
      </c>
    </row>
    <row r="17" spans="1:7" ht="60">
      <c r="A17" s="22">
        <v>467</v>
      </c>
      <c r="B17" s="22">
        <v>309</v>
      </c>
      <c r="C17" s="22"/>
      <c r="D17" s="22"/>
      <c r="E17" s="22"/>
      <c r="F17" s="22" t="s">
        <v>82</v>
      </c>
      <c r="G17" s="23">
        <v>90283.9</v>
      </c>
    </row>
    <row r="18" spans="1:7" ht="60">
      <c r="A18" s="22">
        <v>467</v>
      </c>
      <c r="B18" s="22">
        <v>309</v>
      </c>
      <c r="C18" s="22">
        <v>10000</v>
      </c>
      <c r="D18" s="22"/>
      <c r="E18" s="22"/>
      <c r="F18" s="22" t="s">
        <v>83</v>
      </c>
      <c r="G18" s="22">
        <v>108.3</v>
      </c>
    </row>
    <row r="19" spans="1:7" ht="30">
      <c r="A19" s="22">
        <v>467</v>
      </c>
      <c r="B19" s="22">
        <v>309</v>
      </c>
      <c r="C19" s="22">
        <v>10002</v>
      </c>
      <c r="D19" s="22"/>
      <c r="E19" s="22"/>
      <c r="F19" s="22" t="s">
        <v>84</v>
      </c>
      <c r="G19" s="22">
        <v>38.1</v>
      </c>
    </row>
    <row r="20" spans="1:7" ht="60">
      <c r="A20" s="22">
        <v>467</v>
      </c>
      <c r="B20" s="22">
        <v>309</v>
      </c>
      <c r="C20" s="22">
        <v>10002</v>
      </c>
      <c r="D20" s="22" t="s">
        <v>85</v>
      </c>
      <c r="E20" s="22"/>
      <c r="F20" s="22" t="s">
        <v>86</v>
      </c>
      <c r="G20" s="22">
        <v>38.1</v>
      </c>
    </row>
    <row r="21" spans="1:7" ht="45">
      <c r="A21" s="22">
        <v>467</v>
      </c>
      <c r="B21" s="22">
        <v>309</v>
      </c>
      <c r="C21" s="22">
        <v>10002</v>
      </c>
      <c r="D21" s="22" t="s">
        <v>85</v>
      </c>
      <c r="E21" s="22">
        <v>200</v>
      </c>
      <c r="F21" s="22" t="s">
        <v>87</v>
      </c>
      <c r="G21" s="22">
        <v>38.1</v>
      </c>
    </row>
    <row r="22" spans="1:7" ht="45">
      <c r="A22" s="22">
        <v>467</v>
      </c>
      <c r="B22" s="22">
        <v>309</v>
      </c>
      <c r="C22" s="22">
        <v>10002</v>
      </c>
      <c r="D22" s="22" t="s">
        <v>85</v>
      </c>
      <c r="E22" s="22">
        <v>244</v>
      </c>
      <c r="F22" s="22" t="s">
        <v>88</v>
      </c>
      <c r="G22" s="22">
        <v>38.1</v>
      </c>
    </row>
    <row r="23" spans="1:7" ht="135">
      <c r="A23" s="22">
        <v>467</v>
      </c>
      <c r="B23" s="22">
        <v>309</v>
      </c>
      <c r="C23" s="22">
        <v>10003</v>
      </c>
      <c r="D23" s="22"/>
      <c r="E23" s="22"/>
      <c r="F23" s="22" t="s">
        <v>89</v>
      </c>
      <c r="G23" s="22">
        <v>70.3</v>
      </c>
    </row>
    <row r="24" spans="1:7" ht="60">
      <c r="A24" s="22">
        <v>467</v>
      </c>
      <c r="B24" s="22">
        <v>309</v>
      </c>
      <c r="C24" s="22">
        <v>10003</v>
      </c>
      <c r="D24" s="22" t="s">
        <v>85</v>
      </c>
      <c r="E24" s="22"/>
      <c r="F24" s="22" t="s">
        <v>86</v>
      </c>
      <c r="G24" s="22">
        <v>70.3</v>
      </c>
    </row>
    <row r="25" spans="1:7" ht="45">
      <c r="A25" s="22">
        <v>467</v>
      </c>
      <c r="B25" s="22">
        <v>309</v>
      </c>
      <c r="C25" s="22">
        <v>10003</v>
      </c>
      <c r="D25" s="22" t="s">
        <v>85</v>
      </c>
      <c r="E25" s="22">
        <v>200</v>
      </c>
      <c r="F25" s="22" t="s">
        <v>87</v>
      </c>
      <c r="G25" s="22">
        <v>70.3</v>
      </c>
    </row>
    <row r="26" spans="1:7" ht="45">
      <c r="A26" s="22">
        <v>467</v>
      </c>
      <c r="B26" s="22">
        <v>309</v>
      </c>
      <c r="C26" s="22">
        <v>10003</v>
      </c>
      <c r="D26" s="22" t="s">
        <v>85</v>
      </c>
      <c r="E26" s="22">
        <v>244</v>
      </c>
      <c r="F26" s="22" t="s">
        <v>88</v>
      </c>
      <c r="G26" s="22">
        <v>70.3</v>
      </c>
    </row>
    <row r="27" spans="1:7" ht="60">
      <c r="A27" s="22">
        <v>467</v>
      </c>
      <c r="B27" s="22">
        <v>309</v>
      </c>
      <c r="C27" s="22">
        <v>99000</v>
      </c>
      <c r="D27" s="22"/>
      <c r="E27" s="22"/>
      <c r="F27" s="22" t="s">
        <v>90</v>
      </c>
      <c r="G27" s="23">
        <v>90175.6</v>
      </c>
    </row>
    <row r="28" spans="1:7" ht="75">
      <c r="A28" s="22">
        <v>467</v>
      </c>
      <c r="B28" s="22">
        <v>309</v>
      </c>
      <c r="C28" s="22">
        <v>99002</v>
      </c>
      <c r="D28" s="22"/>
      <c r="E28" s="22"/>
      <c r="F28" s="22" t="s">
        <v>42</v>
      </c>
      <c r="G28" s="23">
        <v>1756.4</v>
      </c>
    </row>
    <row r="29" spans="1:7" ht="60">
      <c r="A29" s="22">
        <v>467</v>
      </c>
      <c r="B29" s="22">
        <v>309</v>
      </c>
      <c r="C29" s="22">
        <v>99002</v>
      </c>
      <c r="D29" s="22" t="s">
        <v>91</v>
      </c>
      <c r="E29" s="22"/>
      <c r="F29" s="22" t="s">
        <v>92</v>
      </c>
      <c r="G29" s="23">
        <v>1756.4</v>
      </c>
    </row>
    <row r="30" spans="1:7" ht="45">
      <c r="A30" s="22">
        <v>467</v>
      </c>
      <c r="B30" s="22">
        <v>309</v>
      </c>
      <c r="C30" s="22">
        <v>99002</v>
      </c>
      <c r="D30" s="22" t="s">
        <v>91</v>
      </c>
      <c r="E30" s="22">
        <v>200</v>
      </c>
      <c r="F30" s="22" t="s">
        <v>87</v>
      </c>
      <c r="G30" s="23">
        <v>1756.4</v>
      </c>
    </row>
    <row r="31" spans="1:7" ht="45">
      <c r="A31" s="22">
        <v>467</v>
      </c>
      <c r="B31" s="22">
        <v>309</v>
      </c>
      <c r="C31" s="22">
        <v>99002</v>
      </c>
      <c r="D31" s="22" t="s">
        <v>91</v>
      </c>
      <c r="E31" s="22">
        <v>242</v>
      </c>
      <c r="F31" s="22" t="s">
        <v>93</v>
      </c>
      <c r="G31" s="22">
        <v>59.3</v>
      </c>
    </row>
    <row r="32" spans="1:7" ht="45">
      <c r="A32" s="22">
        <v>467</v>
      </c>
      <c r="B32" s="22">
        <v>309</v>
      </c>
      <c r="C32" s="22">
        <v>99002</v>
      </c>
      <c r="D32" s="22" t="s">
        <v>91</v>
      </c>
      <c r="E32" s="22">
        <v>244</v>
      </c>
      <c r="F32" s="22" t="s">
        <v>88</v>
      </c>
      <c r="G32" s="23">
        <v>1697.1</v>
      </c>
    </row>
    <row r="33" spans="1:7" ht="90">
      <c r="A33" s="22">
        <v>467</v>
      </c>
      <c r="B33" s="22">
        <v>309</v>
      </c>
      <c r="C33" s="22">
        <v>99003</v>
      </c>
      <c r="D33" s="22"/>
      <c r="E33" s="22"/>
      <c r="F33" s="22" t="s">
        <v>38</v>
      </c>
      <c r="G33" s="23">
        <v>21982.5</v>
      </c>
    </row>
    <row r="34" spans="1:7">
      <c r="A34" s="22">
        <v>467</v>
      </c>
      <c r="B34" s="22">
        <v>309</v>
      </c>
      <c r="C34" s="22">
        <v>99003</v>
      </c>
      <c r="D34" s="22" t="s">
        <v>94</v>
      </c>
      <c r="E34" s="22"/>
      <c r="F34" s="22" t="s">
        <v>95</v>
      </c>
      <c r="G34" s="23">
        <v>21982.5</v>
      </c>
    </row>
    <row r="35" spans="1:7" ht="90">
      <c r="A35" s="22">
        <v>467</v>
      </c>
      <c r="B35" s="22">
        <v>309</v>
      </c>
      <c r="C35" s="22">
        <v>99003</v>
      </c>
      <c r="D35" s="22" t="s">
        <v>94</v>
      </c>
      <c r="E35" s="22">
        <v>100</v>
      </c>
      <c r="F35" s="22" t="s">
        <v>96</v>
      </c>
      <c r="G35" s="23">
        <v>19822.7</v>
      </c>
    </row>
    <row r="36" spans="1:7" ht="30">
      <c r="A36" s="22">
        <v>467</v>
      </c>
      <c r="B36" s="22">
        <v>309</v>
      </c>
      <c r="C36" s="22">
        <v>99003</v>
      </c>
      <c r="D36" s="22" t="s">
        <v>94</v>
      </c>
      <c r="E36" s="22">
        <v>121</v>
      </c>
      <c r="F36" s="22" t="s">
        <v>97</v>
      </c>
      <c r="G36" s="23">
        <v>15224.8</v>
      </c>
    </row>
    <row r="37" spans="1:7" ht="60">
      <c r="A37" s="22">
        <v>467</v>
      </c>
      <c r="B37" s="22">
        <v>309</v>
      </c>
      <c r="C37" s="22">
        <v>99003</v>
      </c>
      <c r="D37" s="22" t="s">
        <v>94</v>
      </c>
      <c r="E37" s="22">
        <v>129</v>
      </c>
      <c r="F37" s="22" t="s">
        <v>98</v>
      </c>
      <c r="G37" s="23">
        <v>4597.8999999999996</v>
      </c>
    </row>
    <row r="38" spans="1:7" ht="45">
      <c r="A38" s="22">
        <v>467</v>
      </c>
      <c r="B38" s="22">
        <v>309</v>
      </c>
      <c r="C38" s="22">
        <v>99003</v>
      </c>
      <c r="D38" s="22" t="s">
        <v>94</v>
      </c>
      <c r="E38" s="22">
        <v>200</v>
      </c>
      <c r="F38" s="22" t="s">
        <v>87</v>
      </c>
      <c r="G38" s="23">
        <v>1909.7</v>
      </c>
    </row>
    <row r="39" spans="1:7" ht="45">
      <c r="A39" s="22">
        <v>467</v>
      </c>
      <c r="B39" s="22">
        <v>309</v>
      </c>
      <c r="C39" s="22">
        <v>99003</v>
      </c>
      <c r="D39" s="22" t="s">
        <v>94</v>
      </c>
      <c r="E39" s="22">
        <v>242</v>
      </c>
      <c r="F39" s="22" t="s">
        <v>93</v>
      </c>
      <c r="G39" s="22">
        <v>823.1</v>
      </c>
    </row>
    <row r="40" spans="1:7" ht="45">
      <c r="A40" s="22">
        <v>467</v>
      </c>
      <c r="B40" s="22">
        <v>309</v>
      </c>
      <c r="C40" s="22">
        <v>99003</v>
      </c>
      <c r="D40" s="22" t="s">
        <v>94</v>
      </c>
      <c r="E40" s="22">
        <v>244</v>
      </c>
      <c r="F40" s="22" t="s">
        <v>88</v>
      </c>
      <c r="G40" s="23">
        <v>1086.5999999999999</v>
      </c>
    </row>
    <row r="41" spans="1:7">
      <c r="A41" s="22">
        <v>467</v>
      </c>
      <c r="B41" s="22">
        <v>309</v>
      </c>
      <c r="C41" s="22">
        <v>99003</v>
      </c>
      <c r="D41" s="22" t="s">
        <v>94</v>
      </c>
      <c r="E41" s="22">
        <v>800</v>
      </c>
      <c r="F41" s="22" t="s">
        <v>99</v>
      </c>
      <c r="G41" s="22">
        <v>250</v>
      </c>
    </row>
    <row r="42" spans="1:7" ht="30">
      <c r="A42" s="22">
        <v>467</v>
      </c>
      <c r="B42" s="22">
        <v>309</v>
      </c>
      <c r="C42" s="22">
        <v>99003</v>
      </c>
      <c r="D42" s="22" t="s">
        <v>94</v>
      </c>
      <c r="E42" s="22">
        <v>851</v>
      </c>
      <c r="F42" s="22" t="s">
        <v>100</v>
      </c>
      <c r="G42" s="22">
        <v>250</v>
      </c>
    </row>
    <row r="43" spans="1:7" ht="60">
      <c r="A43" s="22">
        <v>467</v>
      </c>
      <c r="B43" s="22">
        <v>309</v>
      </c>
      <c r="C43" s="22">
        <v>99004</v>
      </c>
      <c r="D43" s="22"/>
      <c r="E43" s="22"/>
      <c r="F43" s="22" t="s">
        <v>101</v>
      </c>
      <c r="G43" s="23">
        <v>43901.7</v>
      </c>
    </row>
    <row r="44" spans="1:7" ht="30">
      <c r="A44" s="22">
        <v>467</v>
      </c>
      <c r="B44" s="22">
        <v>309</v>
      </c>
      <c r="C44" s="22">
        <v>99004</v>
      </c>
      <c r="D44" s="22" t="s">
        <v>102</v>
      </c>
      <c r="E44" s="22"/>
      <c r="F44" s="22" t="s">
        <v>103</v>
      </c>
      <c r="G44" s="23">
        <v>43901.7</v>
      </c>
    </row>
    <row r="45" spans="1:7" ht="90">
      <c r="A45" s="22">
        <v>467</v>
      </c>
      <c r="B45" s="22">
        <v>309</v>
      </c>
      <c r="C45" s="22">
        <v>99004</v>
      </c>
      <c r="D45" s="22" t="s">
        <v>102</v>
      </c>
      <c r="E45" s="22">
        <v>100</v>
      </c>
      <c r="F45" s="22" t="s">
        <v>96</v>
      </c>
      <c r="G45" s="23">
        <v>39300.199999999997</v>
      </c>
    </row>
    <row r="46" spans="1:7">
      <c r="A46" s="22">
        <v>467</v>
      </c>
      <c r="B46" s="22">
        <v>309</v>
      </c>
      <c r="C46" s="22">
        <v>99004</v>
      </c>
      <c r="D46" s="22" t="s">
        <v>102</v>
      </c>
      <c r="E46" s="22">
        <v>111</v>
      </c>
      <c r="F46" s="22" t="s">
        <v>104</v>
      </c>
      <c r="G46" s="23">
        <v>29799.8</v>
      </c>
    </row>
    <row r="47" spans="1:7" ht="30">
      <c r="A47" s="22">
        <v>467</v>
      </c>
      <c r="B47" s="22">
        <v>309</v>
      </c>
      <c r="C47" s="22">
        <v>99004</v>
      </c>
      <c r="D47" s="22" t="s">
        <v>102</v>
      </c>
      <c r="E47" s="22">
        <v>112</v>
      </c>
      <c r="F47" s="22" t="s">
        <v>105</v>
      </c>
      <c r="G47" s="22">
        <v>500.9</v>
      </c>
    </row>
    <row r="48" spans="1:7" ht="60">
      <c r="A48" s="22">
        <v>467</v>
      </c>
      <c r="B48" s="22">
        <v>309</v>
      </c>
      <c r="C48" s="22">
        <v>99004</v>
      </c>
      <c r="D48" s="22" t="s">
        <v>102</v>
      </c>
      <c r="E48" s="22">
        <v>119</v>
      </c>
      <c r="F48" s="22" t="s">
        <v>106</v>
      </c>
      <c r="G48" s="23">
        <v>8999.5</v>
      </c>
    </row>
    <row r="49" spans="1:7" ht="45">
      <c r="A49" s="22">
        <v>467</v>
      </c>
      <c r="B49" s="22">
        <v>309</v>
      </c>
      <c r="C49" s="22">
        <v>99004</v>
      </c>
      <c r="D49" s="22" t="s">
        <v>102</v>
      </c>
      <c r="E49" s="22">
        <v>200</v>
      </c>
      <c r="F49" s="22" t="s">
        <v>87</v>
      </c>
      <c r="G49" s="23">
        <v>4221.5</v>
      </c>
    </row>
    <row r="50" spans="1:7" ht="45">
      <c r="A50" s="22">
        <v>467</v>
      </c>
      <c r="B50" s="22">
        <v>309</v>
      </c>
      <c r="C50" s="22">
        <v>99004</v>
      </c>
      <c r="D50" s="22" t="s">
        <v>102</v>
      </c>
      <c r="E50" s="22">
        <v>242</v>
      </c>
      <c r="F50" s="22" t="s">
        <v>93</v>
      </c>
      <c r="G50" s="22">
        <v>176.4</v>
      </c>
    </row>
    <row r="51" spans="1:7" ht="45">
      <c r="A51" s="22">
        <v>467</v>
      </c>
      <c r="B51" s="22">
        <v>309</v>
      </c>
      <c r="C51" s="22">
        <v>99004</v>
      </c>
      <c r="D51" s="22" t="s">
        <v>102</v>
      </c>
      <c r="E51" s="22">
        <v>244</v>
      </c>
      <c r="F51" s="22" t="s">
        <v>88</v>
      </c>
      <c r="G51" s="23">
        <v>4045.1</v>
      </c>
    </row>
    <row r="52" spans="1:7">
      <c r="A52" s="22">
        <v>467</v>
      </c>
      <c r="B52" s="22">
        <v>309</v>
      </c>
      <c r="C52" s="22">
        <v>99004</v>
      </c>
      <c r="D52" s="22" t="s">
        <v>102</v>
      </c>
      <c r="E52" s="22">
        <v>800</v>
      </c>
      <c r="F52" s="22" t="s">
        <v>99</v>
      </c>
      <c r="G52" s="22">
        <v>380</v>
      </c>
    </row>
    <row r="53" spans="1:7" ht="30">
      <c r="A53" s="22">
        <v>467</v>
      </c>
      <c r="B53" s="22">
        <v>309</v>
      </c>
      <c r="C53" s="22">
        <v>99004</v>
      </c>
      <c r="D53" s="22" t="s">
        <v>102</v>
      </c>
      <c r="E53" s="22">
        <v>851</v>
      </c>
      <c r="F53" s="22" t="s">
        <v>100</v>
      </c>
      <c r="G53" s="22">
        <v>273.5</v>
      </c>
    </row>
    <row r="54" spans="1:7">
      <c r="A54" s="22">
        <v>467</v>
      </c>
      <c r="B54" s="22">
        <v>309</v>
      </c>
      <c r="C54" s="22">
        <v>99004</v>
      </c>
      <c r="D54" s="22" t="s">
        <v>102</v>
      </c>
      <c r="E54" s="22">
        <v>852</v>
      </c>
      <c r="F54" s="22" t="s">
        <v>107</v>
      </c>
      <c r="G54" s="22">
        <v>101.5</v>
      </c>
    </row>
    <row r="55" spans="1:7">
      <c r="A55" s="22">
        <v>467</v>
      </c>
      <c r="B55" s="22">
        <v>309</v>
      </c>
      <c r="C55" s="22">
        <v>99004</v>
      </c>
      <c r="D55" s="22" t="s">
        <v>102</v>
      </c>
      <c r="E55" s="22">
        <v>853</v>
      </c>
      <c r="F55" s="22" t="s">
        <v>108</v>
      </c>
      <c r="G55" s="22">
        <v>5</v>
      </c>
    </row>
    <row r="56" spans="1:7" ht="90">
      <c r="A56" s="22">
        <v>467</v>
      </c>
      <c r="B56" s="22">
        <v>309</v>
      </c>
      <c r="C56" s="22">
        <v>99005</v>
      </c>
      <c r="D56" s="22"/>
      <c r="E56" s="22"/>
      <c r="F56" s="22" t="s">
        <v>109</v>
      </c>
      <c r="G56" s="23">
        <v>22535</v>
      </c>
    </row>
    <row r="57" spans="1:7" ht="30">
      <c r="A57" s="22">
        <v>467</v>
      </c>
      <c r="B57" s="22">
        <v>309</v>
      </c>
      <c r="C57" s="22">
        <v>99005</v>
      </c>
      <c r="D57" s="22" t="s">
        <v>102</v>
      </c>
      <c r="E57" s="22"/>
      <c r="F57" s="22" t="s">
        <v>103</v>
      </c>
      <c r="G57" s="23">
        <v>22535</v>
      </c>
    </row>
    <row r="58" spans="1:7" ht="90">
      <c r="A58" s="22">
        <v>467</v>
      </c>
      <c r="B58" s="22">
        <v>309</v>
      </c>
      <c r="C58" s="22">
        <v>99005</v>
      </c>
      <c r="D58" s="22" t="s">
        <v>102</v>
      </c>
      <c r="E58" s="22">
        <v>100</v>
      </c>
      <c r="F58" s="22" t="s">
        <v>96</v>
      </c>
      <c r="G58" s="23">
        <v>21113.9</v>
      </c>
    </row>
    <row r="59" spans="1:7">
      <c r="A59" s="22">
        <v>467</v>
      </c>
      <c r="B59" s="22">
        <v>309</v>
      </c>
      <c r="C59" s="22">
        <v>99005</v>
      </c>
      <c r="D59" s="22" t="s">
        <v>102</v>
      </c>
      <c r="E59" s="22">
        <v>111</v>
      </c>
      <c r="F59" s="22" t="s">
        <v>104</v>
      </c>
      <c r="G59" s="23">
        <v>16216.4</v>
      </c>
    </row>
    <row r="60" spans="1:7" ht="60">
      <c r="A60" s="22">
        <v>467</v>
      </c>
      <c r="B60" s="22">
        <v>309</v>
      </c>
      <c r="C60" s="22">
        <v>99005</v>
      </c>
      <c r="D60" s="22" t="s">
        <v>102</v>
      </c>
      <c r="E60" s="22">
        <v>119</v>
      </c>
      <c r="F60" s="22" t="s">
        <v>106</v>
      </c>
      <c r="G60" s="23">
        <v>4897.3999999999996</v>
      </c>
    </row>
    <row r="61" spans="1:7" ht="45">
      <c r="A61" s="22">
        <v>467</v>
      </c>
      <c r="B61" s="22">
        <v>309</v>
      </c>
      <c r="C61" s="22">
        <v>99005</v>
      </c>
      <c r="D61" s="22" t="s">
        <v>102</v>
      </c>
      <c r="E61" s="22">
        <v>200</v>
      </c>
      <c r="F61" s="22" t="s">
        <v>87</v>
      </c>
      <c r="G61" s="23">
        <v>1364.6</v>
      </c>
    </row>
    <row r="62" spans="1:7" ht="45">
      <c r="A62" s="22">
        <v>467</v>
      </c>
      <c r="B62" s="22">
        <v>309</v>
      </c>
      <c r="C62" s="22">
        <v>99005</v>
      </c>
      <c r="D62" s="22" t="s">
        <v>102</v>
      </c>
      <c r="E62" s="22">
        <v>242</v>
      </c>
      <c r="F62" s="22" t="s">
        <v>93</v>
      </c>
      <c r="G62" s="22">
        <v>680.2</v>
      </c>
    </row>
    <row r="63" spans="1:7" ht="45">
      <c r="A63" s="22">
        <v>467</v>
      </c>
      <c r="B63" s="22">
        <v>309</v>
      </c>
      <c r="C63" s="22">
        <v>99005</v>
      </c>
      <c r="D63" s="22" t="s">
        <v>102</v>
      </c>
      <c r="E63" s="22">
        <v>244</v>
      </c>
      <c r="F63" s="22" t="s">
        <v>88</v>
      </c>
      <c r="G63" s="22">
        <v>684.3</v>
      </c>
    </row>
    <row r="64" spans="1:7">
      <c r="A64" s="22">
        <v>467</v>
      </c>
      <c r="B64" s="22">
        <v>309</v>
      </c>
      <c r="C64" s="22">
        <v>99005</v>
      </c>
      <c r="D64" s="22" t="s">
        <v>102</v>
      </c>
      <c r="E64" s="22">
        <v>800</v>
      </c>
      <c r="F64" s="22" t="s">
        <v>99</v>
      </c>
      <c r="G64" s="22">
        <v>56.5</v>
      </c>
    </row>
    <row r="65" spans="1:7" ht="30">
      <c r="A65" s="22">
        <v>467</v>
      </c>
      <c r="B65" s="22">
        <v>309</v>
      </c>
      <c r="C65" s="22">
        <v>99005</v>
      </c>
      <c r="D65" s="22" t="s">
        <v>102</v>
      </c>
      <c r="E65" s="22">
        <v>851</v>
      </c>
      <c r="F65" s="22" t="s">
        <v>100</v>
      </c>
      <c r="G65" s="22">
        <v>30</v>
      </c>
    </row>
    <row r="66" spans="1:7">
      <c r="A66" s="22">
        <v>467</v>
      </c>
      <c r="B66" s="22">
        <v>309</v>
      </c>
      <c r="C66" s="22">
        <v>99005</v>
      </c>
      <c r="D66" s="22" t="s">
        <v>102</v>
      </c>
      <c r="E66" s="22">
        <v>852</v>
      </c>
      <c r="F66" s="22" t="s">
        <v>107</v>
      </c>
      <c r="G66" s="22">
        <v>10</v>
      </c>
    </row>
    <row r="67" spans="1:7">
      <c r="A67" s="22">
        <v>467</v>
      </c>
      <c r="B67" s="22">
        <v>309</v>
      </c>
      <c r="C67" s="22">
        <v>99005</v>
      </c>
      <c r="D67" s="22" t="s">
        <v>102</v>
      </c>
      <c r="E67" s="22">
        <v>853</v>
      </c>
      <c r="F67" s="22" t="s">
        <v>108</v>
      </c>
      <c r="G67" s="22">
        <v>16.600000000000001</v>
      </c>
    </row>
    <row r="68" spans="1:7">
      <c r="A68" s="22">
        <v>467</v>
      </c>
      <c r="B68" s="22">
        <v>700</v>
      </c>
      <c r="C68" s="22"/>
      <c r="D68" s="22"/>
      <c r="E68" s="22"/>
      <c r="F68" s="22" t="s">
        <v>110</v>
      </c>
      <c r="G68" s="23">
        <v>8919.1</v>
      </c>
    </row>
    <row r="69" spans="1:7" ht="30">
      <c r="A69" s="22">
        <v>467</v>
      </c>
      <c r="B69" s="22">
        <v>705</v>
      </c>
      <c r="C69" s="22"/>
      <c r="D69" s="22"/>
      <c r="E69" s="22"/>
      <c r="F69" s="22" t="s">
        <v>111</v>
      </c>
      <c r="G69" s="23">
        <v>8919.1</v>
      </c>
    </row>
    <row r="70" spans="1:7" ht="60">
      <c r="A70" s="22">
        <v>467</v>
      </c>
      <c r="B70" s="22">
        <v>705</v>
      </c>
      <c r="C70" s="22">
        <v>99000</v>
      </c>
      <c r="D70" s="22"/>
      <c r="E70" s="22"/>
      <c r="F70" s="22" t="s">
        <v>90</v>
      </c>
      <c r="G70" s="23">
        <v>8919.1</v>
      </c>
    </row>
    <row r="71" spans="1:7" ht="45">
      <c r="A71" s="22">
        <v>467</v>
      </c>
      <c r="B71" s="22">
        <v>705</v>
      </c>
      <c r="C71" s="22">
        <v>99001</v>
      </c>
      <c r="D71" s="22"/>
      <c r="E71" s="22"/>
      <c r="F71" s="22" t="s">
        <v>35</v>
      </c>
      <c r="G71" s="23">
        <v>8919.1</v>
      </c>
    </row>
    <row r="72" spans="1:7" ht="30">
      <c r="A72" s="22">
        <v>467</v>
      </c>
      <c r="B72" s="22">
        <v>705</v>
      </c>
      <c r="C72" s="22">
        <v>99001</v>
      </c>
      <c r="D72" s="22" t="s">
        <v>102</v>
      </c>
      <c r="E72" s="22"/>
      <c r="F72" s="22" t="s">
        <v>103</v>
      </c>
      <c r="G72" s="23">
        <v>8919.1</v>
      </c>
    </row>
    <row r="73" spans="1:7" ht="45">
      <c r="A73" s="22">
        <v>467</v>
      </c>
      <c r="B73" s="22">
        <v>705</v>
      </c>
      <c r="C73" s="22">
        <v>99001</v>
      </c>
      <c r="D73" s="22" t="s">
        <v>102</v>
      </c>
      <c r="E73" s="22">
        <v>600</v>
      </c>
      <c r="F73" s="22" t="s">
        <v>112</v>
      </c>
      <c r="G73" s="23">
        <v>8919.1</v>
      </c>
    </row>
    <row r="74" spans="1:7" ht="75">
      <c r="A74" s="22">
        <v>467</v>
      </c>
      <c r="B74" s="22">
        <v>705</v>
      </c>
      <c r="C74" s="22">
        <v>99001</v>
      </c>
      <c r="D74" s="22" t="s">
        <v>102</v>
      </c>
      <c r="E74" s="22">
        <v>611</v>
      </c>
      <c r="F74" s="22" t="s">
        <v>113</v>
      </c>
      <c r="G74" s="23">
        <v>8919.1</v>
      </c>
    </row>
  </sheetData>
  <mergeCells count="2">
    <mergeCell ref="A10:G10"/>
    <mergeCell ref="C12:D1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2019 6</vt:lpstr>
      <vt:lpstr>2018</vt:lpstr>
      <vt:lpstr>Лист3</vt:lpstr>
      <vt:lpstr>'2019 6'!OLE_LINK1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2019-11-15T04:14:56Z</dcterms:modified>
</cp:coreProperties>
</file>