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285" yWindow="375" windowWidth="19335" windowHeight="12300" activeTab="1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D48" i="1"/>
  <c r="U48"/>
  <c r="B71" i="2"/>
  <c r="B70"/>
  <c r="U76" i="1"/>
  <c r="U75"/>
  <c r="J43"/>
  <c r="D43"/>
  <c r="I61"/>
  <c r="I43"/>
  <c r="C43"/>
  <c r="J61"/>
  <c r="I52"/>
  <c r="C52" s="1"/>
  <c r="C14"/>
  <c r="G20" i="2"/>
  <c r="J52" i="1"/>
  <c r="J50"/>
  <c r="D50"/>
  <c r="I50"/>
  <c r="I77"/>
  <c r="U39"/>
  <c r="C71" i="2"/>
  <c r="E71"/>
  <c r="D71"/>
  <c r="D70"/>
  <c r="C70"/>
  <c r="B69"/>
  <c r="H68"/>
  <c r="G68"/>
  <c r="C65"/>
  <c r="D65"/>
  <c r="C66"/>
  <c r="D66"/>
  <c r="D64"/>
  <c r="E64"/>
  <c r="C64"/>
  <c r="B65"/>
  <c r="B66"/>
  <c r="B64"/>
  <c r="B63"/>
  <c r="D58"/>
  <c r="D59"/>
  <c r="D60"/>
  <c r="E60" s="1"/>
  <c r="C59"/>
  <c r="C60"/>
  <c r="C58"/>
  <c r="B59"/>
  <c r="B60"/>
  <c r="B58"/>
  <c r="B57"/>
  <c r="D56"/>
  <c r="E56"/>
  <c r="C56"/>
  <c r="B56"/>
  <c r="B55"/>
  <c r="D50"/>
  <c r="E50" s="1"/>
  <c r="D51"/>
  <c r="D52"/>
  <c r="D53"/>
  <c r="F53" s="1"/>
  <c r="F62" s="1"/>
  <c r="D54"/>
  <c r="C51"/>
  <c r="C52"/>
  <c r="C53"/>
  <c r="C54"/>
  <c r="C50"/>
  <c r="B51"/>
  <c r="B52"/>
  <c r="B53"/>
  <c r="B54"/>
  <c r="B50"/>
  <c r="B49"/>
  <c r="B48"/>
  <c r="B47"/>
  <c r="D48"/>
  <c r="C48"/>
  <c r="D42"/>
  <c r="E42" s="1"/>
  <c r="D43"/>
  <c r="D44"/>
  <c r="D45"/>
  <c r="D46"/>
  <c r="C43"/>
  <c r="C44"/>
  <c r="C45"/>
  <c r="C46"/>
  <c r="C42"/>
  <c r="B43"/>
  <c r="B44"/>
  <c r="B45"/>
  <c r="B46"/>
  <c r="B42"/>
  <c r="B41"/>
  <c r="B40"/>
  <c r="D36"/>
  <c r="D37"/>
  <c r="C37"/>
  <c r="C36"/>
  <c r="E36"/>
  <c r="B37"/>
  <c r="B36"/>
  <c r="B21"/>
  <c r="B28"/>
  <c r="D29"/>
  <c r="D30"/>
  <c r="D31"/>
  <c r="D32"/>
  <c r="B30"/>
  <c r="B31"/>
  <c r="B32"/>
  <c r="B29"/>
  <c r="B25"/>
  <c r="B24"/>
  <c r="B23"/>
  <c r="B22"/>
  <c r="C30"/>
  <c r="F30"/>
  <c r="C31"/>
  <c r="C32"/>
  <c r="C29"/>
  <c r="D22"/>
  <c r="D23"/>
  <c r="D24"/>
  <c r="D25"/>
  <c r="E25"/>
  <c r="C25"/>
  <c r="C24"/>
  <c r="C23"/>
  <c r="C22"/>
  <c r="D10"/>
  <c r="D11"/>
  <c r="D12"/>
  <c r="D13"/>
  <c r="D14"/>
  <c r="D15"/>
  <c r="D16"/>
  <c r="D17"/>
  <c r="E17" s="1"/>
  <c r="D18"/>
  <c r="C17"/>
  <c r="C18"/>
  <c r="C16"/>
  <c r="C14"/>
  <c r="C15"/>
  <c r="C12"/>
  <c r="C11"/>
  <c r="C13"/>
  <c r="C10"/>
  <c r="B18"/>
  <c r="B16"/>
  <c r="B14"/>
  <c r="B15"/>
  <c r="B17"/>
  <c r="B12"/>
  <c r="B10"/>
  <c r="B11"/>
  <c r="B13"/>
  <c r="B9"/>
  <c r="C48" i="1"/>
  <c r="U62"/>
  <c r="U63"/>
  <c r="U64"/>
  <c r="D46"/>
  <c r="D51"/>
  <c r="C47"/>
  <c r="U68"/>
  <c r="U66"/>
  <c r="D70"/>
  <c r="H73" i="2"/>
  <c r="C70" i="1"/>
  <c r="G73" i="2" s="1"/>
  <c r="I73" s="1"/>
  <c r="D44" i="1"/>
  <c r="U54"/>
  <c r="K73"/>
  <c r="K78" s="1"/>
  <c r="L73"/>
  <c r="E73"/>
  <c r="F73"/>
  <c r="F78" s="1"/>
  <c r="G73"/>
  <c r="H73"/>
  <c r="U72"/>
  <c r="U71"/>
  <c r="U67"/>
  <c r="D65"/>
  <c r="C65"/>
  <c r="U65" s="1"/>
  <c r="C75"/>
  <c r="C77" s="1"/>
  <c r="U56"/>
  <c r="U55"/>
  <c r="U51"/>
  <c r="C51"/>
  <c r="U47"/>
  <c r="D47"/>
  <c r="C46"/>
  <c r="D45"/>
  <c r="C44"/>
  <c r="U40"/>
  <c r="D37"/>
  <c r="H39" i="2" s="1"/>
  <c r="C37" i="1"/>
  <c r="U36"/>
  <c r="U35"/>
  <c r="U34"/>
  <c r="U33"/>
  <c r="D32"/>
  <c r="H34" i="2" s="1"/>
  <c r="C32" i="1"/>
  <c r="U30"/>
  <c r="U28"/>
  <c r="U27"/>
  <c r="D26"/>
  <c r="H27" i="2"/>
  <c r="C26" i="1"/>
  <c r="G27" i="2" s="1"/>
  <c r="I27" s="1"/>
  <c r="U25" i="1"/>
  <c r="U24"/>
  <c r="U23"/>
  <c r="U22"/>
  <c r="U20"/>
  <c r="U19"/>
  <c r="U18"/>
  <c r="U16"/>
  <c r="U15"/>
  <c r="D14"/>
  <c r="H20" i="2" s="1"/>
  <c r="D75" i="1"/>
  <c r="C76"/>
  <c r="D76"/>
  <c r="E77"/>
  <c r="E78" s="1"/>
  <c r="F77"/>
  <c r="G77"/>
  <c r="H77"/>
  <c r="H78" s="1"/>
  <c r="J77"/>
  <c r="K77"/>
  <c r="L77"/>
  <c r="E44" i="2"/>
  <c r="C45" i="1"/>
  <c r="G78"/>
  <c r="F29" i="2"/>
  <c r="F15"/>
  <c r="F52"/>
  <c r="F31"/>
  <c r="U61" i="1"/>
  <c r="G34" i="2"/>
  <c r="D77" i="1"/>
  <c r="U77" s="1"/>
  <c r="L78"/>
  <c r="F18" i="2"/>
  <c r="F16"/>
  <c r="F37"/>
  <c r="E66"/>
  <c r="E70"/>
  <c r="U70" i="1"/>
  <c r="U37"/>
  <c r="F71" i="2"/>
  <c r="I41" i="1"/>
  <c r="C41"/>
  <c r="G62" i="2" s="1"/>
  <c r="F12"/>
  <c r="F66"/>
  <c r="E16"/>
  <c r="E18"/>
  <c r="E30"/>
  <c r="E29"/>
  <c r="F36"/>
  <c r="F39" s="1"/>
  <c r="E65"/>
  <c r="C50" i="1"/>
  <c r="U50" s="1"/>
  <c r="G39" i="2"/>
  <c r="E15"/>
  <c r="F11"/>
  <c r="E23"/>
  <c r="E31"/>
  <c r="E37"/>
  <c r="E58"/>
  <c r="I68"/>
  <c r="J41" i="1"/>
  <c r="D41" s="1"/>
  <c r="D52"/>
  <c r="U52" s="1"/>
  <c r="E54" i="2"/>
  <c r="E11"/>
  <c r="E24"/>
  <c r="E43"/>
  <c r="E51"/>
  <c r="E12"/>
  <c r="F23"/>
  <c r="F27" s="1"/>
  <c r="J27" s="1"/>
  <c r="F70"/>
  <c r="F73" s="1"/>
  <c r="E13"/>
  <c r="F10"/>
  <c r="F20" s="1"/>
  <c r="F22"/>
  <c r="E48"/>
  <c r="F59"/>
  <c r="F65"/>
  <c r="F17"/>
  <c r="E32"/>
  <c r="F60"/>
  <c r="F14"/>
  <c r="E52"/>
  <c r="E46"/>
  <c r="J73" i="1"/>
  <c r="U43"/>
  <c r="I73"/>
  <c r="E22" i="2"/>
  <c r="F58"/>
  <c r="E10"/>
  <c r="F46"/>
  <c r="F48"/>
  <c r="F32"/>
  <c r="F34"/>
  <c r="F13"/>
  <c r="E59"/>
  <c r="F64"/>
  <c r="E14"/>
  <c r="E53"/>
  <c r="F24"/>
  <c r="F51"/>
  <c r="E45"/>
  <c r="F45"/>
  <c r="F68"/>
  <c r="J68" s="1"/>
  <c r="J78" i="1"/>
  <c r="C73"/>
  <c r="C78" s="1"/>
  <c r="I78"/>
  <c r="G74" i="2"/>
  <c r="I39" l="1"/>
  <c r="I34"/>
  <c r="J34" s="1"/>
  <c r="U41" i="1"/>
  <c r="H62" i="2"/>
  <c r="I20"/>
  <c r="J20" s="1"/>
  <c r="J73"/>
  <c r="J39"/>
  <c r="U32" i="1"/>
  <c r="D73"/>
  <c r="U26"/>
  <c r="U14"/>
  <c r="U73" l="1"/>
  <c r="D78"/>
  <c r="U78" s="1"/>
  <c r="H74" i="2"/>
  <c r="I62"/>
  <c r="J62" s="1"/>
  <c r="J72" l="1"/>
  <c r="C86" s="1"/>
  <c r="C26"/>
  <c r="C81" s="1"/>
  <c r="J67"/>
  <c r="C85" s="1"/>
  <c r="J33"/>
  <c r="C82" s="1"/>
  <c r="C38"/>
  <c r="C83" s="1"/>
  <c r="J19"/>
  <c r="C80" s="1"/>
  <c r="J61"/>
  <c r="C84" s="1"/>
  <c r="C87" l="1"/>
  <c r="C90" s="1"/>
</calcChain>
</file>

<file path=xl/sharedStrings.xml><?xml version="1.0" encoding="utf-8"?>
<sst xmlns="http://schemas.openxmlformats.org/spreadsheetml/2006/main" count="400" uniqueCount="174">
  <si>
    <t>№ п/п</t>
  </si>
  <si>
    <t>Всего</t>
  </si>
  <si>
    <t>Федеральный бюджет</t>
  </si>
  <si>
    <t>Областной бюджет</t>
  </si>
  <si>
    <t>Бюджет города</t>
  </si>
  <si>
    <t>Внебюджетные средства</t>
  </si>
  <si>
    <t>план</t>
  </si>
  <si>
    <t>факт</t>
  </si>
  <si>
    <t>ВСЕГО:</t>
  </si>
  <si>
    <t>Целевые показатели</t>
  </si>
  <si>
    <t>1.1.</t>
  </si>
  <si>
    <t>I</t>
  </si>
  <si>
    <t>1.</t>
  </si>
  <si>
    <t>2.</t>
  </si>
  <si>
    <t>2.1.</t>
  </si>
  <si>
    <t>2.2.</t>
  </si>
  <si>
    <t>3.1.</t>
  </si>
  <si>
    <t>3.2.</t>
  </si>
  <si>
    <t>4.1.</t>
  </si>
  <si>
    <t>4.2.</t>
  </si>
  <si>
    <t>5.</t>
  </si>
  <si>
    <t>5.1.</t>
  </si>
  <si>
    <t>5.2.</t>
  </si>
  <si>
    <t>5.3.</t>
  </si>
  <si>
    <t>Начальник управления</t>
  </si>
  <si>
    <t>Э.В. Полякова</t>
  </si>
  <si>
    <t>Исполнитель:</t>
  </si>
  <si>
    <t>Муниципальные программы</t>
  </si>
  <si>
    <t>II</t>
  </si>
  <si>
    <t>Итого по программе:</t>
  </si>
  <si>
    <t xml:space="preserve">Приложение № 1                                                           </t>
  </si>
  <si>
    <t>Объемы финансирования (тыс. руб.)</t>
  </si>
  <si>
    <t>3.3.</t>
  </si>
  <si>
    <t>1.2.</t>
  </si>
  <si>
    <t>1.3.</t>
  </si>
  <si>
    <t>4.</t>
  </si>
  <si>
    <t>Осуществление муниципальной функции по полномочиям, установленным законодательством Российской Федерации, Челябинской области, Уставом города Челябинска, муниципальными правовыми актами города Челябинска</t>
  </si>
  <si>
    <t>Координация действий дежурных и диспетчерских служб города в режимах повседневной деятельности, повышенной готовности и чрезвычайной ситуации, обеспечение функционирования системы -112</t>
  </si>
  <si>
    <t>1.4.</t>
  </si>
  <si>
    <t>1.5.</t>
  </si>
  <si>
    <t>1.6.</t>
  </si>
  <si>
    <t>1.7.</t>
  </si>
  <si>
    <t>Ликвидация последствий чрезвычайных ситуаций, происшествий и обеспечение безопасности людей на водных объектах, охраны их жизни и здоровья</t>
  </si>
  <si>
    <t>Подготовка населения и организаций к действиям в чрезвычайной ситуации в мирное и военное время</t>
  </si>
  <si>
    <t>3.4.</t>
  </si>
  <si>
    <t>Мероприятия в области гражданской обороны</t>
  </si>
  <si>
    <t>5.3.1.</t>
  </si>
  <si>
    <t>5.3.4.</t>
  </si>
  <si>
    <t>5.3.5.</t>
  </si>
  <si>
    <t>5.3.3.</t>
  </si>
  <si>
    <t>(наименование учреждения)</t>
  </si>
  <si>
    <t>5.1.1.</t>
  </si>
  <si>
    <t>5.1.2.</t>
  </si>
  <si>
    <t>Управление по обеспечению безопасности жизнедеятельности населения города Челябинска</t>
  </si>
  <si>
    <t>Оценка испол-нения</t>
  </si>
  <si>
    <t xml:space="preserve">Количество муниципальных служащих 
прошедших обучение на курсах повышения квалификации по краткосрочным программам (чел.):
</t>
  </si>
  <si>
    <t>Количество муниципальных служащих, прошедших диспансеризацию (чел.):</t>
  </si>
  <si>
    <t>Подготовка и размещение на официальном сайте учреждения аналитического информационного вестника (условных единиц)</t>
  </si>
  <si>
    <t>Количество разработанных муниципальных правовых актов в сфере гражданской обороны, защиты населения от чрезвычайных ситуаций, обеспечения пожарной безопасности и безопасности на водных объектах в соответствии с требованиями законодательства Российской Федерации (штук):</t>
  </si>
  <si>
    <t>Количество поступивших и обработанных звонков и сообщений от населения и организаций города Челябинска о любых чрезвычайных происшествиях, несущих информацию об угрозе или факте возникновения чрезвычайной ситуации средствами службы Муниципального казенного учреждения «Единая дежурно-диспетчерская служба – 112 города Челябинска»  (условных единиц)</t>
  </si>
  <si>
    <t>Количество случаев комплексного реагирования экстренных оперативных служб на сообщения поступающие по единому номеру вызова экстренных оперативных служб «112»  (условных единиц)</t>
  </si>
  <si>
    <t>Формирование и ведение аналитической базы данных по происшествиям на территории Челябинского городского округа (процентов)</t>
  </si>
  <si>
    <t>Процент оповещения должностных лиц комиссии по чрезвычайным ситуациям и обеспечению пожарной безопасности, Челябинского муниципального звена территориальной подсистемы единой государственной системы предупреждения и ликвидации чрезвычайных ситуаций, Управления по обеспечению безопасности жизнедеятельности населения города Челябинска об угрозе возникновения или возникновении чрезвычайных ситуаций природного и техногенного характера от количества случаев возникновения угроз и чрезвычайных ситуаций природного и техногенного характера, происшествий или аварий (процентов)</t>
  </si>
  <si>
    <t>Количество взаимодействий с организациями по размещению на медиа экранах города Челябинска видеороликов различной тематики в сфере защиты населения от чрезвычайных ситуаций, обеспечения пожарной безопасности и безопасности на водных объектах, таких как: внимание, тонкий лед, лесные пожары, купальный сезон, экстренный вызов и другие    (условных единиц)</t>
  </si>
  <si>
    <t>Случаи информирования населения об оперативной обстановке на территории города Челябинска, экстренных предупреждениях и прогнозах неблагоприятных метеорологических явлений на территории города, плановых отключениях в системе жилищно-коммунального хозяйства, отмене занятий в учебных заведениях в связи с низкими температурами  (условных единиц)</t>
  </si>
  <si>
    <t>1.8.</t>
  </si>
  <si>
    <t>Количество подготовленных прогнозов по потенциальным источникам аварий и происшествий на территории города Челябинска  (условных единиц)</t>
  </si>
  <si>
    <t>1.9.</t>
  </si>
  <si>
    <t>2.3.</t>
  </si>
  <si>
    <t>2.4.</t>
  </si>
  <si>
    <t>Приобретение комплекта оборудования (ноутбук, принтер, сканер) для обеспечения работы эвакуационной комиссии (единиц)</t>
  </si>
  <si>
    <t>Приобретение дополнительного оборудования для МКУ "ЕДДС-112" (дипольная антена) (штук)</t>
  </si>
  <si>
    <t>5.1.3.</t>
  </si>
  <si>
    <t>5.1.4.</t>
  </si>
  <si>
    <t>Поставка информационных стендов и вывесок (штук)</t>
  </si>
  <si>
    <t>Изготовление знаков безопасности на водных объектах (штук)</t>
  </si>
  <si>
    <t>Установка знаков безопасности на водных объектах (стойка с основанием и знаком) (штук)</t>
  </si>
  <si>
    <t>Изготовление видеороликов по вопросам безопасности населения (гражданская оборона, безопасность на водных объектах, противопожарная тематика) (штук)</t>
  </si>
  <si>
    <t>Приобретение комплекта оборудования для специалиста по связям с общественностью  (единиц)</t>
  </si>
  <si>
    <t>Сезонная замена знаков безопасности на водных объектах (штук)</t>
  </si>
  <si>
    <t>265 59 95</t>
  </si>
  <si>
    <t>Осуществление мероприятий по обеспечению безопасности людей на водных объектах, охране их жизни и здоровья</t>
  </si>
  <si>
    <t>6.1.</t>
  </si>
  <si>
    <t>Количество лиц, которым оказана помощь Муниципальным казенным учреждением «Поисково-спасательная служба на водных объектах города Челябинска» (человек):</t>
  </si>
  <si>
    <t>6.2.</t>
  </si>
  <si>
    <t>7.</t>
  </si>
  <si>
    <t>Устройство и содержание мест массового отдыха людей на водных объектах</t>
  </si>
  <si>
    <t>7.1.</t>
  </si>
  <si>
    <t>7.2.</t>
  </si>
  <si>
    <t>В. В. Гриднев</t>
  </si>
  <si>
    <t>к   письму    Управления    по   обеспечению безопасности жизнедеятельности населения города Челябинска                                                   от ______________________ № ________</t>
  </si>
  <si>
    <t>Устройство мест массового отдыха людей на водных объектах (единиц):</t>
  </si>
  <si>
    <t>Содержание земельных участков, выделенных под устройство мест массового отдыха людей на водных объектах (единиц):</t>
  </si>
  <si>
    <t>Уровень бюджета города Челябинска</t>
  </si>
  <si>
    <t>Уровень бюджетов внутригородских районов города Челябинска</t>
  </si>
  <si>
    <t>Бюджетные средства района</t>
  </si>
  <si>
    <t>Приобретение оборудования для работы органов управления Челябинского муниципального звена территориальной подсистемы единой государственной системы предупреждения и ликвидации чрезвычайных ситуаций, органа управления гражданской обороной, в том числе подвижного пункта главы города Челябинска и запасного пункта управления Главы города Челябинска  (единиц)</t>
  </si>
  <si>
    <t>Количество пунктов временного размещения пострадавшего населения города Челябинска, оснащенных комплектом имущества согласно перечню имущества, разработанному в соответствии с постановлением Правительства Российской Федерации от 10.11.1996 №1340 "О порядке создания и использования резервов материальных ресурсов для ликвидации чрезвычайных ситуаций природного и техногенного характера"(штук)</t>
  </si>
  <si>
    <t>Количество выездов поисково-спасательного отряда Муниципального казенного учреждения "Поисково-спасательная служба на водных объектах города Челябинска"  для патрулирования мест, запрещенных (опасных) для купания, а так же в период становления и таяния льда на водоемах (единиц):</t>
  </si>
  <si>
    <t>Количество лиц, спасенных на водных объектах в границах города Челябинска силами Муниципального казенного учреждения "Поисково-спасательная служба на водных объектах города Челябинска" (человек)</t>
  </si>
  <si>
    <t>5.1.5.</t>
  </si>
  <si>
    <t>Подготовка информационных карт по основным социально-значимым происшествиям, таких как: обстановка на водных объектах (купальный сезон), распределение по территории города Челябинска сообщений граждан (о присутствии в атмосферном воздухе посторонних запахов, жалоб на шум от полетов самолетов, подтоплений и других)  (условных единиц)</t>
  </si>
  <si>
    <t>Количество проверок подведомственных учреждений, проведенных Управлением пообеспечению безопасности жизнедеятельности населения города Челябинска  (единиц):</t>
  </si>
  <si>
    <t>Организация пропаганды в области защиты населения и территорий от чрезвычайных ситуаций в мирное и военное время, в том числе обеспечения безопасности на водных объектах и  пожарной безопасности на территории города</t>
  </si>
  <si>
    <t>Акарицидная обработка территории города Челябинска (гектаров)</t>
  </si>
  <si>
    <t>Изготовление листовок для организации пропаганды защиты населения и территорий от чрезвычайных ситуаций в мирное и военное время (штук)</t>
  </si>
  <si>
    <t>5.3.2.</t>
  </si>
  <si>
    <t>Размещение на медиаэкранах видеороликов по вопросам безопасности населения (гражданская оборона, безопасность на водных объектах, противопожарная тематика) (штук)</t>
  </si>
  <si>
    <t>Изготовление брощюр по противопожарной пропаганде (шт.)</t>
  </si>
  <si>
    <t>5.4.</t>
  </si>
  <si>
    <t>5.4.1.</t>
  </si>
  <si>
    <t>5.5.</t>
  </si>
  <si>
    <t>Профилактические мероприятия, направленные на обеспечение безопасности, снижение травматизма и гибели людей на водных объектах города Челябинска (изготовление, установка и сезонная замена информационных знаков)</t>
  </si>
  <si>
    <t>5.5.1.</t>
  </si>
  <si>
    <t>5.5.2.</t>
  </si>
  <si>
    <t>5.5.3.</t>
  </si>
  <si>
    <t>6.3.</t>
  </si>
  <si>
    <t xml:space="preserve">Приложение № 2                                                          </t>
  </si>
  <si>
    <t>Показатели</t>
  </si>
  <si>
    <t xml:space="preserve">Достижение
индикативных
показателей
за __2014_____ год
</t>
  </si>
  <si>
    <t xml:space="preserve"> Коэффици-ент
достиже-ния
индикативного
показателя
(гр.3 / гр.2)
</t>
  </si>
  <si>
    <t xml:space="preserve">Использование
бюджетных
средств,
тыс. рублей
</t>
  </si>
  <si>
    <t>отклонение (+,-) (гр3-гр2)</t>
  </si>
  <si>
    <t>х</t>
  </si>
  <si>
    <t>Дi(доля расходов на I мероприятие)</t>
  </si>
  <si>
    <t>Итого мероприятию</t>
  </si>
  <si>
    <t>4. Осуществление муниципальной функции по полномочиям, установленным законодательством Российской Федерации, Челябинской области, Уставом города Челябинска, муниципальными правовыми актами города Челябинска</t>
  </si>
  <si>
    <t>Оценка эффективности реализации муниципальной программы:</t>
  </si>
  <si>
    <t>Омп = СУММ(Oi x Дi)</t>
  </si>
  <si>
    <t>Омпi</t>
  </si>
  <si>
    <t>Oi x Дi</t>
  </si>
  <si>
    <t>ОМП1</t>
  </si>
  <si>
    <t>ОМП2</t>
  </si>
  <si>
    <t>ОМП3</t>
  </si>
  <si>
    <t>ОМП4</t>
  </si>
  <si>
    <t>ОМП5</t>
  </si>
  <si>
    <t>ИТОГО: Омп</t>
  </si>
  <si>
    <t>1 &lt; Омп  &lt;  1,4</t>
  </si>
  <si>
    <t>Эффективность использования средств бюджета высокая.</t>
  </si>
  <si>
    <t>Начальник управления обеспечения</t>
  </si>
  <si>
    <t>безопасности жизнедеятельности</t>
  </si>
  <si>
    <t>населения города Челябинска</t>
  </si>
  <si>
    <t>3.</t>
  </si>
  <si>
    <t>Изготовление брошюр по вопросам безопасности населения (гражданская оборона, безопасность на водных объектах, противопожарная тематика)  (штук):</t>
  </si>
  <si>
    <t>5.2.1.</t>
  </si>
  <si>
    <t>6.</t>
  </si>
  <si>
    <t>ОМП6</t>
  </si>
  <si>
    <t>ОМП7</t>
  </si>
  <si>
    <t xml:space="preserve">Коэф-фициент
исполь-зования
бюджет-ных
средств
(гр.7 / гр. 6)
</t>
  </si>
  <si>
    <t xml:space="preserve">Эффек-тивность
исполь-зования
бюджет-ных
средств
(гр.5 / гр.8)
</t>
  </si>
  <si>
    <t xml:space="preserve">«Обеспечение безопасности жизнидеятельности населения города Челябинска» </t>
  </si>
  <si>
    <t>Наименование программы/ мероприятия</t>
  </si>
  <si>
    <r>
      <t>Поставка оборудования для пунктов временного размещения</t>
    </r>
    <r>
      <rPr>
        <sz val="12"/>
        <color indexed="10"/>
        <rFont val="Times New Roman"/>
        <family val="1"/>
        <charset val="204"/>
      </rPr>
      <t>*</t>
    </r>
  </si>
  <si>
    <r>
      <t xml:space="preserve">Мероприятия в области гражданской обороны, предупреждения и ликвидации последствий чрезвычайных ситуаций, обеспечения  мер пожарной безопасности и безопасности  на водных объектах </t>
    </r>
    <r>
      <rPr>
        <sz val="12"/>
        <color indexed="10"/>
        <rFont val="Times New Roman"/>
        <family val="1"/>
        <charset val="204"/>
      </rPr>
      <t>*</t>
    </r>
  </si>
  <si>
    <t>Акарицидная обработка территории с сцелью обеспечения безопасности жителей города в местах отдыха</t>
  </si>
  <si>
    <t>к письму Управления по обеспечению безопасности          жизнедеятельности населения   города    Челябинска                                              от _____________ № ________</t>
  </si>
  <si>
    <r>
      <t>Итого по программе</t>
    </r>
    <r>
      <rPr>
        <b/>
        <sz val="12"/>
        <color indexed="8"/>
        <rFont val="Times New Roman"/>
        <family val="1"/>
        <charset val="204"/>
      </rPr>
      <t>:</t>
    </r>
  </si>
  <si>
    <t>Информация о реализации целевых программ за 12 месяцев 2021 года</t>
  </si>
  <si>
    <t xml:space="preserve">Информация о результатах оценки эффективности реализации муниципальных программ в 2021 году </t>
  </si>
  <si>
    <t>Начальник Управления</t>
  </si>
  <si>
    <t>Омп = 1,067</t>
  </si>
  <si>
    <t xml:space="preserve">Коэффициент оценки эффективности реализации муниципальной программы равен </t>
  </si>
  <si>
    <t>Эффективность  реализации муниципальной программы незначительно снизилась по сравнению с предыдущим годом.</t>
  </si>
  <si>
    <t xml:space="preserve">(Омп 2020 -1,097). </t>
  </si>
  <si>
    <t>Развитие муниципальной службы в муниципальном образовании «Город Челябинск»на 2018-2021 годы»</t>
  </si>
  <si>
    <t>Количество выездов поисково-спасательного отряда Муниципального казенного учреждения «Челябинская городская служба спасения» (единиц)</t>
  </si>
  <si>
    <t>Количество лиц, которым оказана помощь поисково-спасательным отрядом Муниципального казенного учреждения «Челябинская городская служба спасения» (человек)</t>
  </si>
  <si>
    <t>Обеспечение безопасности общественных (массовых) мероприятий силами Муниципального казенного учреждения «Челябинская городская служба спасения» Количество мероприятий (единиц)</t>
  </si>
  <si>
    <t>Количество реагирований Муниципального казенного учреждения «Челябинская городская служба спасения» на химические аварии (единиц)</t>
  </si>
  <si>
    <t>Реализация дополнительных профессиональных программ повышения квалификации Муниципальным бюджетным учреждением дополнительного профессионального образования  «Институт гражданской безопасности», далее МБУ ДПО  «ИГБ» (человеко-часов)</t>
  </si>
  <si>
    <t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 и служащих МБУ ДПО  «ИГБ» (человеко-часов)</t>
  </si>
  <si>
    <t>Реализация дополнительных общеразвивающих программ МБУ ДПО  «ИГБ» (человеко-часов)</t>
  </si>
  <si>
    <t>Мероприятия в сфере гражданской обороны (подготовка и обучение неработающего населения в области гражданской обороны: количество консультационных часов), осуществляемые МБУ ДПО  «ИГБ»  (человеко-часов)</t>
  </si>
  <si>
    <t>Всего по муниципальной программе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</si>
</sst>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0.0"/>
    <numFmt numFmtId="166" formatCode="0.000"/>
    <numFmt numFmtId="167" formatCode="0.0%"/>
    <numFmt numFmtId="168" formatCode="#,##0.000"/>
  </numFmts>
  <fonts count="28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6FEFA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165" fontId="1" fillId="0" borderId="0" xfId="0" applyNumberFormat="1" applyFont="1" applyFill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Alignment="1">
      <alignment horizontal="right" vertical="center"/>
    </xf>
    <xf numFmtId="166" fontId="2" fillId="0" borderId="0" xfId="0" applyNumberFormat="1" applyFont="1" applyFill="1" applyAlignment="1">
      <alignment horizontal="right" vertical="center"/>
    </xf>
    <xf numFmtId="0" fontId="15" fillId="0" borderId="0" xfId="0" applyFont="1" applyFill="1" applyBorder="1" applyAlignment="1">
      <alignment vertical="center" wrapText="1"/>
    </xf>
    <xf numFmtId="165" fontId="1" fillId="0" borderId="0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167" fontId="2" fillId="0" borderId="1" xfId="0" applyNumberFormat="1" applyFont="1" applyFill="1" applyBorder="1" applyAlignment="1">
      <alignment horizontal="center" vertical="center"/>
    </xf>
    <xf numFmtId="16" fontId="2" fillId="0" borderId="1" xfId="0" applyNumberFormat="1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  <xf numFmtId="0" fontId="16" fillId="0" borderId="0" xfId="0" applyFont="1"/>
    <xf numFmtId="165" fontId="15" fillId="0" borderId="1" xfId="0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10" fontId="2" fillId="3" borderId="1" xfId="0" applyNumberFormat="1" applyFont="1" applyFill="1" applyBorder="1" applyAlignment="1">
      <alignment horizontal="center" vertical="center"/>
    </xf>
    <xf numFmtId="0" fontId="15" fillId="3" borderId="1" xfId="0" applyNumberFormat="1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0" fontId="2" fillId="4" borderId="1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165" fontId="17" fillId="0" borderId="1" xfId="0" applyNumberFormat="1" applyFont="1" applyFill="1" applyBorder="1" applyAlignment="1">
      <alignment vertical="center" wrapText="1"/>
    </xf>
    <xf numFmtId="0" fontId="15" fillId="5" borderId="1" xfId="0" applyFont="1" applyFill="1" applyBorder="1" applyAlignment="1">
      <alignment horizontal="left" vertical="center"/>
    </xf>
    <xf numFmtId="164" fontId="15" fillId="5" borderId="1" xfId="0" applyNumberFormat="1" applyFont="1" applyFill="1" applyBorder="1" applyAlignment="1">
      <alignment horizontal="center" vertical="center"/>
    </xf>
    <xf numFmtId="3" fontId="15" fillId="5" borderId="1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0" fontId="1" fillId="0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4" fontId="17" fillId="3" borderId="1" xfId="0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/>
    </xf>
    <xf numFmtId="4" fontId="2" fillId="4" borderId="1" xfId="0" applyNumberFormat="1" applyFont="1" applyFill="1" applyBorder="1" applyAlignment="1">
      <alignment horizontal="center" vertical="top"/>
    </xf>
    <xf numFmtId="4" fontId="2" fillId="0" borderId="1" xfId="0" applyNumberFormat="1" applyFont="1" applyFill="1" applyBorder="1" applyAlignment="1">
      <alignment horizontal="center" vertical="top"/>
    </xf>
    <xf numFmtId="3" fontId="2" fillId="0" borderId="1" xfId="0" applyNumberFormat="1" applyFont="1" applyFill="1" applyBorder="1" applyAlignment="1">
      <alignment horizontal="center" vertical="top"/>
    </xf>
    <xf numFmtId="3" fontId="2" fillId="4" borderId="1" xfId="0" applyNumberFormat="1" applyFont="1" applyFill="1" applyBorder="1" applyAlignment="1">
      <alignment horizontal="center" vertical="top"/>
    </xf>
    <xf numFmtId="10" fontId="2" fillId="0" borderId="1" xfId="0" applyNumberFormat="1" applyFont="1" applyFill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0" fontId="17" fillId="0" borderId="0" xfId="0" applyNumberFormat="1" applyFont="1" applyFill="1" applyBorder="1" applyAlignment="1">
      <alignment horizontal="center" vertical="center"/>
    </xf>
    <xf numFmtId="10" fontId="17" fillId="0" borderId="1" xfId="0" applyNumberFormat="1" applyFont="1" applyFill="1" applyBorder="1" applyAlignment="1">
      <alignment horizontal="center" vertical="center"/>
    </xf>
    <xf numFmtId="16" fontId="2" fillId="0" borderId="2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 wrapText="1"/>
    </xf>
    <xf numFmtId="0" fontId="15" fillId="0" borderId="1" xfId="0" applyFont="1" applyBorder="1"/>
    <xf numFmtId="0" fontId="15" fillId="3" borderId="1" xfId="0" applyFont="1" applyFill="1" applyBorder="1"/>
    <xf numFmtId="0" fontId="15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right" vertical="center"/>
    </xf>
    <xf numFmtId="167" fontId="2" fillId="0" borderId="0" xfId="0" applyNumberFormat="1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0" xfId="0" applyFont="1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165" fontId="8" fillId="0" borderId="0" xfId="0" applyNumberFormat="1" applyFont="1" applyFill="1" applyAlignment="1">
      <alignment horizontal="right" vertical="center"/>
    </xf>
    <xf numFmtId="4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1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justify" vertical="center"/>
    </xf>
    <xf numFmtId="0" fontId="2" fillId="4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2" fillId="3" borderId="1" xfId="0" applyNumberFormat="1" applyFont="1" applyFill="1" applyBorder="1" applyAlignment="1">
      <alignment horizontal="center" vertical="center"/>
    </xf>
    <xf numFmtId="4" fontId="18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" fontId="15" fillId="0" borderId="1" xfId="0" applyNumberFormat="1" applyFont="1" applyBorder="1" applyAlignment="1">
      <alignment horizontal="center" vertical="center"/>
    </xf>
    <xf numFmtId="16" fontId="15" fillId="0" borderId="1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/>
    <xf numFmtId="0" fontId="16" fillId="0" borderId="0" xfId="0" applyFont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/>
    <xf numFmtId="0" fontId="15" fillId="0" borderId="1" xfId="0" applyFont="1" applyBorder="1" applyAlignment="1">
      <alignment wrapText="1"/>
    </xf>
    <xf numFmtId="0" fontId="15" fillId="0" borderId="3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right" vertical="center"/>
    </xf>
    <xf numFmtId="0" fontId="17" fillId="0" borderId="5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21" fillId="6" borderId="3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left" wrapText="1"/>
    </xf>
    <xf numFmtId="0" fontId="21" fillId="6" borderId="1" xfId="0" applyFont="1" applyFill="1" applyBorder="1" applyAlignment="1">
      <alignment vertical="center" wrapText="1"/>
    </xf>
    <xf numFmtId="0" fontId="21" fillId="6" borderId="3" xfId="0" applyFont="1" applyFill="1" applyBorder="1" applyAlignment="1">
      <alignment wrapText="1"/>
    </xf>
    <xf numFmtId="0" fontId="15" fillId="2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wrapText="1"/>
    </xf>
    <xf numFmtId="0" fontId="15" fillId="0" borderId="6" xfId="0" applyFont="1" applyFill="1" applyBorder="1" applyAlignment="1">
      <alignment horizontal="right" vertical="center"/>
    </xf>
    <xf numFmtId="0" fontId="15" fillId="0" borderId="7" xfId="0" applyFont="1" applyFill="1" applyBorder="1" applyAlignment="1">
      <alignment vertical="center"/>
    </xf>
    <xf numFmtId="0" fontId="15" fillId="0" borderId="7" xfId="0" applyFont="1" applyFill="1" applyBorder="1" applyAlignment="1"/>
    <xf numFmtId="166" fontId="15" fillId="0" borderId="7" xfId="0" applyNumberFormat="1" applyFont="1" applyFill="1" applyBorder="1" applyAlignment="1">
      <alignment horizontal="right" vertical="center"/>
    </xf>
    <xf numFmtId="0" fontId="15" fillId="0" borderId="7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/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/>
    <xf numFmtId="0" fontId="22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165" fontId="10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15" fillId="0" borderId="5" xfId="0" applyFont="1" applyFill="1" applyBorder="1" applyAlignment="1">
      <alignment horizontal="left" vertical="center" wrapText="1"/>
    </xf>
    <xf numFmtId="166" fontId="15" fillId="0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 wrapText="1"/>
    </xf>
    <xf numFmtId="0" fontId="21" fillId="7" borderId="1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23" fillId="0" borderId="1" xfId="0" applyFont="1" applyBorder="1" applyAlignment="1">
      <alignment horizontal="center"/>
    </xf>
    <xf numFmtId="16" fontId="23" fillId="0" borderId="1" xfId="0" applyNumberFormat="1" applyFont="1" applyBorder="1" applyAlignment="1">
      <alignment horizontal="center"/>
    </xf>
    <xf numFmtId="0" fontId="21" fillId="6" borderId="3" xfId="0" applyNumberFormat="1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vertical="center"/>
    </xf>
    <xf numFmtId="0" fontId="13" fillId="6" borderId="3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5" fillId="0" borderId="4" xfId="0" applyFont="1" applyFill="1" applyBorder="1"/>
    <xf numFmtId="0" fontId="15" fillId="2" borderId="3" xfId="0" applyFont="1" applyFill="1" applyBorder="1" applyAlignment="1">
      <alignment vertical="center" wrapText="1"/>
    </xf>
    <xf numFmtId="4" fontId="15" fillId="0" borderId="8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left" wrapText="1"/>
    </xf>
    <xf numFmtId="0" fontId="15" fillId="2" borderId="9" xfId="0" applyFont="1" applyFill="1" applyBorder="1" applyAlignment="1">
      <alignment horizontal="left" wrapText="1"/>
    </xf>
    <xf numFmtId="0" fontId="21" fillId="7" borderId="10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4" fontId="15" fillId="0" borderId="5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horizontal="right" vertical="center"/>
    </xf>
    <xf numFmtId="4" fontId="15" fillId="0" borderId="5" xfId="0" applyNumberFormat="1" applyFont="1" applyFill="1" applyBorder="1" applyAlignment="1">
      <alignment horizontal="right" vertical="center"/>
    </xf>
    <xf numFmtId="4" fontId="15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/>
    </xf>
    <xf numFmtId="4" fontId="15" fillId="0" borderId="1" xfId="0" applyNumberFormat="1" applyFont="1" applyFill="1" applyBorder="1" applyAlignment="1">
      <alignment horizontal="right" vertical="center"/>
    </xf>
    <xf numFmtId="4" fontId="15" fillId="0" borderId="4" xfId="0" applyNumberFormat="1" applyFont="1" applyFill="1" applyBorder="1" applyAlignment="1">
      <alignment vertical="center"/>
    </xf>
    <xf numFmtId="4" fontId="15" fillId="0" borderId="4" xfId="0" applyNumberFormat="1" applyFont="1" applyFill="1" applyBorder="1" applyAlignment="1"/>
    <xf numFmtId="4" fontId="15" fillId="0" borderId="4" xfId="0" applyNumberFormat="1" applyFont="1" applyFill="1" applyBorder="1" applyAlignment="1">
      <alignment horizontal="right" vertical="center"/>
    </xf>
    <xf numFmtId="4" fontId="15" fillId="0" borderId="6" xfId="0" applyNumberFormat="1" applyFont="1" applyFill="1" applyBorder="1" applyAlignment="1">
      <alignment horizontal="right" vertical="center"/>
    </xf>
    <xf numFmtId="4" fontId="17" fillId="0" borderId="8" xfId="0" applyNumberFormat="1" applyFont="1" applyFill="1" applyBorder="1" applyAlignment="1">
      <alignment vertical="center"/>
    </xf>
    <xf numFmtId="4" fontId="17" fillId="0" borderId="8" xfId="0" applyNumberFormat="1" applyFont="1" applyFill="1" applyBorder="1"/>
    <xf numFmtId="4" fontId="17" fillId="0" borderId="8" xfId="0" applyNumberFormat="1" applyFont="1" applyFill="1" applyBorder="1" applyAlignment="1">
      <alignment horizontal="right" vertical="center"/>
    </xf>
    <xf numFmtId="4" fontId="15" fillId="0" borderId="3" xfId="0" applyNumberFormat="1" applyFont="1" applyFill="1" applyBorder="1" applyAlignment="1">
      <alignment vertical="center"/>
    </xf>
    <xf numFmtId="4" fontId="15" fillId="0" borderId="5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vertical="center"/>
    </xf>
    <xf numFmtId="4" fontId="17" fillId="0" borderId="1" xfId="0" applyNumberFormat="1" applyFont="1" applyFill="1" applyBorder="1"/>
    <xf numFmtId="4" fontId="17" fillId="0" borderId="1" xfId="0" applyNumberFormat="1" applyFont="1" applyFill="1" applyBorder="1" applyAlignment="1">
      <alignment horizontal="right" vertical="center"/>
    </xf>
    <xf numFmtId="4" fontId="21" fillId="0" borderId="4" xfId="0" applyNumberFormat="1" applyFont="1" applyFill="1" applyBorder="1" applyAlignment="1">
      <alignment wrapText="1"/>
    </xf>
    <xf numFmtId="4" fontId="21" fillId="0" borderId="6" xfId="0" applyNumberFormat="1" applyFont="1" applyFill="1" applyBorder="1" applyAlignment="1">
      <alignment wrapText="1"/>
    </xf>
    <xf numFmtId="4" fontId="15" fillId="0" borderId="1" xfId="0" applyNumberFormat="1" applyFont="1" applyFill="1" applyBorder="1" applyAlignment="1"/>
    <xf numFmtId="4" fontId="1" fillId="0" borderId="1" xfId="0" applyNumberFormat="1" applyFont="1" applyFill="1" applyBorder="1" applyAlignment="1">
      <alignment vertical="center"/>
    </xf>
    <xf numFmtId="4" fontId="21" fillId="0" borderId="4" xfId="0" applyNumberFormat="1" applyFont="1" applyFill="1" applyBorder="1" applyAlignment="1">
      <alignment horizontal="right" vertical="center" wrapText="1"/>
    </xf>
    <xf numFmtId="4" fontId="21" fillId="0" borderId="6" xfId="0" applyNumberFormat="1" applyFont="1" applyFill="1" applyBorder="1" applyAlignment="1">
      <alignment horizontal="right" vertical="center" wrapText="1"/>
    </xf>
    <xf numFmtId="4" fontId="21" fillId="4" borderId="4" xfId="0" applyNumberFormat="1" applyFont="1" applyFill="1" applyBorder="1" applyAlignment="1">
      <alignment wrapText="1"/>
    </xf>
    <xf numFmtId="4" fontId="21" fillId="4" borderId="6" xfId="0" applyNumberFormat="1" applyFont="1" applyFill="1" applyBorder="1" applyAlignment="1">
      <alignment wrapText="1"/>
    </xf>
    <xf numFmtId="4" fontId="15" fillId="2" borderId="1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vertical="center"/>
    </xf>
    <xf numFmtId="4" fontId="15" fillId="2" borderId="1" xfId="0" applyNumberFormat="1" applyFont="1" applyFill="1" applyBorder="1" applyAlignment="1">
      <alignment horizontal="right" vertical="center"/>
    </xf>
    <xf numFmtId="4" fontId="15" fillId="0" borderId="2" xfId="0" applyNumberFormat="1" applyFont="1" applyFill="1" applyBorder="1" applyAlignment="1">
      <alignment horizontal="center" vertical="center"/>
    </xf>
    <xf numFmtId="4" fontId="15" fillId="0" borderId="2" xfId="0" applyNumberFormat="1" applyFont="1" applyFill="1" applyBorder="1" applyAlignment="1">
      <alignment vertical="center"/>
    </xf>
    <xf numFmtId="4" fontId="15" fillId="0" borderId="2" xfId="0" applyNumberFormat="1" applyFont="1" applyFill="1" applyBorder="1" applyAlignment="1">
      <alignment horizontal="right" vertical="center"/>
    </xf>
    <xf numFmtId="4" fontId="15" fillId="2" borderId="3" xfId="0" applyNumberFormat="1" applyFont="1" applyFill="1" applyBorder="1" applyAlignment="1">
      <alignment horizontal="center" vertical="center"/>
    </xf>
    <xf numFmtId="4" fontId="15" fillId="2" borderId="4" xfId="0" applyNumberFormat="1" applyFont="1" applyFill="1" applyBorder="1" applyAlignment="1">
      <alignment horizontal="center" vertical="center"/>
    </xf>
    <xf numFmtId="4" fontId="15" fillId="2" borderId="4" xfId="0" applyNumberFormat="1" applyFont="1" applyFill="1" applyBorder="1" applyAlignment="1">
      <alignment vertical="center"/>
    </xf>
    <xf numFmtId="4" fontId="15" fillId="2" borderId="4" xfId="0" applyNumberFormat="1" applyFont="1" applyFill="1" applyBorder="1" applyAlignment="1">
      <alignment horizontal="right" vertical="center"/>
    </xf>
    <xf numFmtId="4" fontId="15" fillId="2" borderId="6" xfId="0" applyNumberFormat="1" applyFont="1" applyFill="1" applyBorder="1" applyAlignment="1">
      <alignment horizontal="right" vertical="center"/>
    </xf>
    <xf numFmtId="4" fontId="15" fillId="0" borderId="8" xfId="0" applyNumberFormat="1" applyFont="1" applyFill="1" applyBorder="1" applyAlignment="1">
      <alignment vertical="center"/>
    </xf>
    <xf numFmtId="4" fontId="15" fillId="0" borderId="8" xfId="0" applyNumberFormat="1" applyFont="1" applyFill="1" applyBorder="1" applyAlignment="1">
      <alignment horizontal="right" vertical="center"/>
    </xf>
    <xf numFmtId="4" fontId="15" fillId="0" borderId="11" xfId="0" applyNumberFormat="1" applyFont="1" applyFill="1" applyBorder="1" applyAlignment="1">
      <alignment horizontal="right" vertical="center"/>
    </xf>
    <xf numFmtId="4" fontId="17" fillId="7" borderId="4" xfId="0" applyNumberFormat="1" applyFont="1" applyFill="1" applyBorder="1" applyAlignment="1">
      <alignment vertical="center"/>
    </xf>
    <xf numFmtId="4" fontId="17" fillId="7" borderId="4" xfId="0" applyNumberFormat="1" applyFont="1" applyFill="1" applyBorder="1"/>
    <xf numFmtId="4" fontId="17" fillId="7" borderId="4" xfId="0" applyNumberFormat="1" applyFont="1" applyFill="1" applyBorder="1" applyAlignment="1">
      <alignment horizontal="right" vertical="center"/>
    </xf>
    <xf numFmtId="4" fontId="17" fillId="7" borderId="6" xfId="0" applyNumberFormat="1" applyFont="1" applyFill="1" applyBorder="1" applyAlignment="1">
      <alignment horizontal="right" vertical="center"/>
    </xf>
    <xf numFmtId="4" fontId="17" fillId="0" borderId="5" xfId="0" applyNumberFormat="1" applyFont="1" applyFill="1" applyBorder="1" applyAlignment="1">
      <alignment horizontal="right" vertical="center"/>
    </xf>
    <xf numFmtId="4" fontId="17" fillId="0" borderId="5" xfId="0" applyNumberFormat="1" applyFont="1" applyFill="1" applyBorder="1" applyAlignment="1">
      <alignment vertical="center"/>
    </xf>
    <xf numFmtId="4" fontId="17" fillId="0" borderId="5" xfId="0" applyNumberFormat="1" applyFont="1" applyFill="1" applyBorder="1"/>
    <xf numFmtId="4" fontId="17" fillId="0" borderId="2" xfId="0" applyNumberFormat="1" applyFont="1" applyFill="1" applyBorder="1" applyAlignment="1">
      <alignment horizontal="right" vertical="center"/>
    </xf>
    <xf numFmtId="4" fontId="17" fillId="7" borderId="3" xfId="0" applyNumberFormat="1" applyFont="1" applyFill="1" applyBorder="1" applyAlignment="1">
      <alignment vertical="center"/>
    </xf>
    <xf numFmtId="4" fontId="15" fillId="0" borderId="5" xfId="0" applyNumberFormat="1" applyFont="1" applyFill="1" applyBorder="1" applyAlignment="1">
      <alignment horizontal="center"/>
    </xf>
    <xf numFmtId="166" fontId="24" fillId="0" borderId="1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6" fillId="0" borderId="0" xfId="0" applyFont="1" applyFill="1" applyAlignment="1">
      <alignment horizontal="left" vertical="center"/>
    </xf>
    <xf numFmtId="4" fontId="24" fillId="0" borderId="0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168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/>
    <xf numFmtId="166" fontId="15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168" fontId="2" fillId="0" borderId="0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10" fontId="15" fillId="0" borderId="0" xfId="0" applyNumberFormat="1" applyFont="1" applyFill="1" applyBorder="1" applyAlignment="1">
      <alignment horizontal="right" vertical="center"/>
    </xf>
    <xf numFmtId="0" fontId="15" fillId="0" borderId="0" xfId="0" quotePrefix="1" applyFont="1" applyFill="1" applyBorder="1"/>
    <xf numFmtId="0" fontId="22" fillId="0" borderId="0" xfId="0" applyFont="1" applyFill="1" applyBorder="1" applyAlignment="1">
      <alignment vertical="center" wrapText="1"/>
    </xf>
    <xf numFmtId="166" fontId="22" fillId="0" borderId="0" xfId="0" applyNumberFormat="1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/>
    </xf>
    <xf numFmtId="16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8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27" fillId="0" borderId="0" xfId="0" applyFont="1" applyFill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wrapText="1"/>
    </xf>
    <xf numFmtId="0" fontId="15" fillId="0" borderId="6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wrapText="1"/>
    </xf>
    <xf numFmtId="0" fontId="15" fillId="0" borderId="5" xfId="0" applyFont="1" applyFill="1" applyBorder="1" applyAlignment="1">
      <alignment horizontal="center" wrapText="1"/>
    </xf>
    <xf numFmtId="4" fontId="15" fillId="0" borderId="3" xfId="0" applyNumberFormat="1" applyFont="1" applyFill="1" applyBorder="1" applyAlignment="1">
      <alignment horizontal="right"/>
    </xf>
    <xf numFmtId="4" fontId="15" fillId="0" borderId="4" xfId="0" applyNumberFormat="1" applyFont="1" applyFill="1" applyBorder="1" applyAlignment="1">
      <alignment horizontal="right"/>
    </xf>
    <xf numFmtId="4" fontId="15" fillId="0" borderId="6" xfId="0" applyNumberFormat="1" applyFont="1" applyFill="1" applyBorder="1" applyAlignment="1">
      <alignment horizontal="right"/>
    </xf>
    <xf numFmtId="4" fontId="15" fillId="0" borderId="1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10"/>
  <sheetViews>
    <sheetView workbookViewId="0">
      <selection sqref="A1:U80"/>
    </sheetView>
  </sheetViews>
  <sheetFormatPr defaultRowHeight="15.75"/>
  <cols>
    <col min="1" max="1" width="7.42578125" style="7" customWidth="1"/>
    <col min="2" max="2" width="45.5703125" style="29" customWidth="1"/>
    <col min="3" max="3" width="11.85546875" style="12" customWidth="1"/>
    <col min="4" max="4" width="13.5703125" style="12" customWidth="1"/>
    <col min="5" max="5" width="6.140625" style="7" customWidth="1"/>
    <col min="6" max="6" width="8" style="7" customWidth="1"/>
    <col min="7" max="7" width="10.140625" style="7" customWidth="1"/>
    <col min="8" max="8" width="11.28515625" style="7" customWidth="1"/>
    <col min="9" max="9" width="14" style="45" customWidth="1"/>
    <col min="10" max="10" width="13.7109375" style="12" customWidth="1"/>
    <col min="11" max="12" width="8" style="7" customWidth="1"/>
    <col min="13" max="18" width="8" style="7" hidden="1" customWidth="1"/>
    <col min="19" max="19" width="9.28515625" style="7" customWidth="1"/>
    <col min="20" max="20" width="9.42578125" style="7" customWidth="1"/>
    <col min="21" max="21" width="13.140625" style="7" customWidth="1"/>
    <col min="22" max="22" width="13.140625" style="2" customWidth="1"/>
    <col min="23" max="23" width="11.28515625" style="2" customWidth="1"/>
    <col min="24" max="24" width="11.42578125" style="2" bestFit="1" customWidth="1"/>
    <col min="25" max="25" width="13" style="2" bestFit="1" customWidth="1"/>
    <col min="26" max="53" width="9.140625" style="2"/>
    <col min="54" max="16384" width="9.140625" style="7"/>
  </cols>
  <sheetData>
    <row r="1" spans="1:53" ht="20.25" customHeight="1">
      <c r="A1" s="1"/>
      <c r="B1" s="1"/>
      <c r="C1" s="10"/>
      <c r="D1" s="10"/>
      <c r="E1" s="1"/>
      <c r="F1" s="1"/>
      <c r="G1" s="1"/>
      <c r="H1" s="1"/>
      <c r="I1" s="42"/>
      <c r="J1" s="10"/>
      <c r="K1" s="22" t="s">
        <v>30</v>
      </c>
      <c r="S1" s="24"/>
      <c r="T1" s="24"/>
      <c r="U1" s="24"/>
    </row>
    <row r="2" spans="1:53" ht="62.25" customHeight="1">
      <c r="A2" s="1"/>
      <c r="B2" s="1"/>
      <c r="C2" s="10"/>
      <c r="D2" s="10"/>
      <c r="E2" s="1"/>
      <c r="F2" s="1"/>
      <c r="G2" s="1"/>
      <c r="H2" s="1"/>
      <c r="I2" s="42"/>
      <c r="J2" s="10"/>
      <c r="K2" s="271" t="s">
        <v>90</v>
      </c>
      <c r="L2" s="271"/>
      <c r="M2" s="271"/>
      <c r="N2" s="271"/>
      <c r="O2" s="271"/>
      <c r="P2" s="271"/>
      <c r="Q2" s="271"/>
      <c r="R2" s="271"/>
      <c r="S2" s="271"/>
      <c r="T2" s="271"/>
      <c r="U2" s="271"/>
    </row>
    <row r="3" spans="1:53" ht="20.25" customHeight="1">
      <c r="A3" s="2"/>
      <c r="B3" s="27"/>
      <c r="C3" s="11"/>
      <c r="D3" s="11"/>
      <c r="E3" s="2"/>
      <c r="F3" s="2"/>
      <c r="G3" s="2"/>
      <c r="H3" s="2"/>
      <c r="I3" s="43"/>
      <c r="J3" s="11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53" ht="20.25" customHeight="1">
      <c r="A4" s="273" t="s">
        <v>157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</row>
    <row r="5" spans="1:53" ht="20.25" customHeight="1">
      <c r="A5" s="274" t="s">
        <v>53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</row>
    <row r="6" spans="1:53" ht="20.25" customHeight="1">
      <c r="A6" s="272" t="s">
        <v>50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</row>
    <row r="7" spans="1:53" ht="20.25" customHeight="1">
      <c r="A7" s="275" t="s">
        <v>27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</row>
    <row r="8" spans="1:53" ht="20.25" customHeight="1">
      <c r="A8" s="265" t="s">
        <v>0</v>
      </c>
      <c r="B8" s="260" t="s">
        <v>151</v>
      </c>
      <c r="C8" s="262" t="s">
        <v>31</v>
      </c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4"/>
      <c r="S8" s="260" t="s">
        <v>9</v>
      </c>
      <c r="T8" s="260"/>
      <c r="U8" s="260" t="s">
        <v>54</v>
      </c>
    </row>
    <row r="9" spans="1:53" ht="20.25" customHeight="1">
      <c r="A9" s="266"/>
      <c r="B9" s="260"/>
      <c r="C9" s="262" t="s">
        <v>93</v>
      </c>
      <c r="D9" s="263"/>
      <c r="E9" s="263"/>
      <c r="F9" s="263"/>
      <c r="G9" s="263"/>
      <c r="H9" s="263"/>
      <c r="I9" s="263"/>
      <c r="J9" s="263"/>
      <c r="K9" s="263"/>
      <c r="L9" s="264"/>
      <c r="M9" s="262" t="s">
        <v>94</v>
      </c>
      <c r="N9" s="263"/>
      <c r="O9" s="263"/>
      <c r="P9" s="263"/>
      <c r="Q9" s="263"/>
      <c r="R9" s="264"/>
      <c r="S9" s="260"/>
      <c r="T9" s="260"/>
      <c r="U9" s="260"/>
    </row>
    <row r="10" spans="1:53" ht="36" customHeight="1">
      <c r="A10" s="266"/>
      <c r="B10" s="260"/>
      <c r="C10" s="261" t="s">
        <v>1</v>
      </c>
      <c r="D10" s="261"/>
      <c r="E10" s="260" t="s">
        <v>2</v>
      </c>
      <c r="F10" s="260"/>
      <c r="G10" s="260" t="s">
        <v>3</v>
      </c>
      <c r="H10" s="260"/>
      <c r="I10" s="261" t="s">
        <v>4</v>
      </c>
      <c r="J10" s="261"/>
      <c r="K10" s="260" t="s">
        <v>5</v>
      </c>
      <c r="L10" s="260"/>
      <c r="M10" s="262" t="s">
        <v>1</v>
      </c>
      <c r="N10" s="264"/>
      <c r="O10" s="262" t="s">
        <v>95</v>
      </c>
      <c r="P10" s="264"/>
      <c r="Q10" s="262" t="s">
        <v>5</v>
      </c>
      <c r="R10" s="264"/>
      <c r="S10" s="260"/>
      <c r="T10" s="260"/>
      <c r="U10" s="260"/>
    </row>
    <row r="11" spans="1:53">
      <c r="A11" s="267"/>
      <c r="B11" s="260"/>
      <c r="C11" s="50" t="s">
        <v>6</v>
      </c>
      <c r="D11" s="50" t="s">
        <v>7</v>
      </c>
      <c r="E11" s="3" t="s">
        <v>6</v>
      </c>
      <c r="F11" s="3" t="s">
        <v>7</v>
      </c>
      <c r="G11" s="3" t="s">
        <v>6</v>
      </c>
      <c r="H11" s="3" t="s">
        <v>7</v>
      </c>
      <c r="I11" s="51" t="s">
        <v>6</v>
      </c>
      <c r="J11" s="50" t="s">
        <v>7</v>
      </c>
      <c r="K11" s="3" t="s">
        <v>6</v>
      </c>
      <c r="L11" s="3" t="s">
        <v>7</v>
      </c>
      <c r="M11" s="3"/>
      <c r="N11" s="3"/>
      <c r="O11" s="3"/>
      <c r="P11" s="3"/>
      <c r="Q11" s="3"/>
      <c r="R11" s="3"/>
      <c r="S11" s="3" t="s">
        <v>6</v>
      </c>
      <c r="T11" s="3" t="s">
        <v>7</v>
      </c>
      <c r="U11" s="260"/>
    </row>
    <row r="12" spans="1:53" ht="15" customHeight="1">
      <c r="A12" s="109">
        <v>1</v>
      </c>
      <c r="B12" s="110">
        <v>2</v>
      </c>
      <c r="C12" s="111">
        <v>3</v>
      </c>
      <c r="D12" s="111">
        <v>4</v>
      </c>
      <c r="E12" s="109">
        <v>5</v>
      </c>
      <c r="F12" s="109">
        <v>6</v>
      </c>
      <c r="G12" s="109">
        <v>7</v>
      </c>
      <c r="H12" s="109">
        <v>8</v>
      </c>
      <c r="I12" s="112">
        <v>9</v>
      </c>
      <c r="J12" s="111">
        <v>10</v>
      </c>
      <c r="K12" s="109">
        <v>11</v>
      </c>
      <c r="L12" s="109">
        <v>12</v>
      </c>
      <c r="M12" s="109">
        <v>13</v>
      </c>
      <c r="N12" s="109">
        <v>14</v>
      </c>
      <c r="O12" s="109">
        <v>15</v>
      </c>
      <c r="P12" s="4">
        <v>16</v>
      </c>
      <c r="Q12" s="4">
        <v>17</v>
      </c>
      <c r="R12" s="4">
        <v>18</v>
      </c>
      <c r="S12" s="4">
        <v>19</v>
      </c>
      <c r="T12" s="4">
        <v>20</v>
      </c>
      <c r="U12" s="4">
        <v>21</v>
      </c>
      <c r="AV12" s="7"/>
      <c r="AW12" s="7"/>
      <c r="AX12" s="7"/>
      <c r="AY12" s="7"/>
      <c r="AZ12" s="7"/>
      <c r="BA12" s="7"/>
    </row>
    <row r="13" spans="1:53" ht="20.25" customHeight="1">
      <c r="A13" s="33" t="s">
        <v>11</v>
      </c>
      <c r="B13" s="270" t="s">
        <v>150</v>
      </c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87"/>
    </row>
    <row r="14" spans="1:53" ht="97.5" customHeight="1">
      <c r="A14" s="184" t="s">
        <v>12</v>
      </c>
      <c r="B14" s="34" t="s">
        <v>37</v>
      </c>
      <c r="C14" s="62">
        <f>E14+G14+I14+K14</f>
        <v>33156.239999999998</v>
      </c>
      <c r="D14" s="62">
        <f>F14+H14+J14+L14</f>
        <v>33156.239999999998</v>
      </c>
      <c r="E14" s="62"/>
      <c r="F14" s="62"/>
      <c r="G14" s="62"/>
      <c r="H14" s="62"/>
      <c r="I14" s="62">
        <v>33156.239999999998</v>
      </c>
      <c r="J14" s="62">
        <v>33156.239999999998</v>
      </c>
      <c r="K14" s="62"/>
      <c r="L14" s="62"/>
      <c r="M14" s="62"/>
      <c r="N14" s="62"/>
      <c r="O14" s="62"/>
      <c r="P14" s="62"/>
      <c r="Q14" s="62"/>
      <c r="R14" s="62"/>
      <c r="S14" s="35"/>
      <c r="T14" s="35"/>
      <c r="U14" s="36">
        <f>D14/C14</f>
        <v>1</v>
      </c>
      <c r="V14" s="87"/>
    </row>
    <row r="15" spans="1:53" ht="171.75" customHeight="1">
      <c r="A15" s="20" t="s">
        <v>10</v>
      </c>
      <c r="B15" s="31" t="s">
        <v>59</v>
      </c>
      <c r="C15" s="49"/>
      <c r="D15" s="49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25">
        <v>500000</v>
      </c>
      <c r="T15" s="64">
        <v>812936</v>
      </c>
      <c r="U15" s="21">
        <f t="shared" ref="U15:U25" si="0">T15/S15</f>
        <v>1.625872</v>
      </c>
      <c r="V15" s="87"/>
    </row>
    <row r="16" spans="1:53" ht="93.75" customHeight="1">
      <c r="A16" s="4" t="s">
        <v>33</v>
      </c>
      <c r="B16" s="31" t="s">
        <v>60</v>
      </c>
      <c r="C16" s="49"/>
      <c r="D16" s="49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25">
        <v>2300</v>
      </c>
      <c r="T16" s="64">
        <v>2310</v>
      </c>
      <c r="U16" s="21">
        <f t="shared" si="0"/>
        <v>1.0043478260869565</v>
      </c>
      <c r="V16" s="87"/>
    </row>
    <row r="17" spans="1:53" ht="15" customHeight="1">
      <c r="A17" s="109">
        <v>1</v>
      </c>
      <c r="B17" s="110">
        <v>2</v>
      </c>
      <c r="C17" s="111">
        <v>3</v>
      </c>
      <c r="D17" s="111">
        <v>4</v>
      </c>
      <c r="E17" s="109">
        <v>5</v>
      </c>
      <c r="F17" s="109">
        <v>6</v>
      </c>
      <c r="G17" s="109">
        <v>7</v>
      </c>
      <c r="H17" s="109">
        <v>8</v>
      </c>
      <c r="I17" s="112">
        <v>9</v>
      </c>
      <c r="J17" s="111">
        <v>10</v>
      </c>
      <c r="K17" s="109">
        <v>11</v>
      </c>
      <c r="L17" s="109">
        <v>12</v>
      </c>
      <c r="M17" s="109">
        <v>13</v>
      </c>
      <c r="N17" s="109">
        <v>14</v>
      </c>
      <c r="O17" s="109">
        <v>15</v>
      </c>
      <c r="P17" s="4">
        <v>16</v>
      </c>
      <c r="Q17" s="4">
        <v>17</v>
      </c>
      <c r="R17" s="4">
        <v>18</v>
      </c>
      <c r="S17" s="4">
        <v>19</v>
      </c>
      <c r="T17" s="4">
        <v>20</v>
      </c>
      <c r="U17" s="4">
        <v>21</v>
      </c>
      <c r="AV17" s="7"/>
      <c r="AW17" s="7"/>
      <c r="AX17" s="7"/>
      <c r="AY17" s="7"/>
      <c r="AZ17" s="7"/>
      <c r="BA17" s="7"/>
    </row>
    <row r="18" spans="1:53" ht="105.75" customHeight="1">
      <c r="A18" s="4" t="s">
        <v>34</v>
      </c>
      <c r="B18" s="31" t="s">
        <v>61</v>
      </c>
      <c r="C18" s="49"/>
      <c r="D18" s="49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25">
        <v>100</v>
      </c>
      <c r="T18" s="64">
        <v>100</v>
      </c>
      <c r="U18" s="21">
        <f t="shared" si="0"/>
        <v>1</v>
      </c>
      <c r="V18" s="87"/>
    </row>
    <row r="19" spans="1:53" ht="287.25" customHeight="1">
      <c r="A19" s="70" t="s">
        <v>38</v>
      </c>
      <c r="B19" s="113" t="s">
        <v>62</v>
      </c>
      <c r="C19" s="71"/>
      <c r="D19" s="71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3">
        <v>100</v>
      </c>
      <c r="T19" s="74">
        <v>100</v>
      </c>
      <c r="U19" s="75">
        <f t="shared" si="0"/>
        <v>1</v>
      </c>
      <c r="V19" s="87"/>
    </row>
    <row r="20" spans="1:53" ht="197.25" customHeight="1">
      <c r="A20" s="70" t="s">
        <v>39</v>
      </c>
      <c r="B20" s="31" t="s">
        <v>63</v>
      </c>
      <c r="C20" s="71"/>
      <c r="D20" s="71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3">
        <v>20</v>
      </c>
      <c r="T20" s="74">
        <v>20</v>
      </c>
      <c r="U20" s="75">
        <f t="shared" si="0"/>
        <v>1</v>
      </c>
      <c r="V20" s="87"/>
    </row>
    <row r="21" spans="1:53">
      <c r="A21" s="109">
        <v>1</v>
      </c>
      <c r="B21" s="110">
        <v>2</v>
      </c>
      <c r="C21" s="111">
        <v>3</v>
      </c>
      <c r="D21" s="111">
        <v>4</v>
      </c>
      <c r="E21" s="109">
        <v>5</v>
      </c>
      <c r="F21" s="109">
        <v>6</v>
      </c>
      <c r="G21" s="109">
        <v>7</v>
      </c>
      <c r="H21" s="109">
        <v>8</v>
      </c>
      <c r="I21" s="112">
        <v>9</v>
      </c>
      <c r="J21" s="111">
        <v>10</v>
      </c>
      <c r="K21" s="109">
        <v>11</v>
      </c>
      <c r="L21" s="109">
        <v>12</v>
      </c>
      <c r="M21" s="109">
        <v>13</v>
      </c>
      <c r="N21" s="109">
        <v>14</v>
      </c>
      <c r="O21" s="109">
        <v>15</v>
      </c>
      <c r="P21" s="4">
        <v>16</v>
      </c>
      <c r="Q21" s="4">
        <v>17</v>
      </c>
      <c r="R21" s="4">
        <v>18</v>
      </c>
      <c r="S21" s="4">
        <v>19</v>
      </c>
      <c r="T21" s="4">
        <v>20</v>
      </c>
      <c r="U21" s="4">
        <v>21</v>
      </c>
      <c r="V21" s="87"/>
    </row>
    <row r="22" spans="1:53" ht="156" customHeight="1">
      <c r="A22" s="70" t="s">
        <v>40</v>
      </c>
      <c r="B22" s="31" t="s">
        <v>101</v>
      </c>
      <c r="C22" s="71"/>
      <c r="D22" s="71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3">
        <v>32</v>
      </c>
      <c r="T22" s="74">
        <v>32</v>
      </c>
      <c r="U22" s="75">
        <f t="shared" si="0"/>
        <v>1</v>
      </c>
      <c r="V22" s="87"/>
    </row>
    <row r="23" spans="1:53" ht="159" customHeight="1">
      <c r="A23" s="70" t="s">
        <v>41</v>
      </c>
      <c r="B23" s="40" t="s">
        <v>64</v>
      </c>
      <c r="C23" s="71"/>
      <c r="D23" s="71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3">
        <v>800</v>
      </c>
      <c r="T23" s="74">
        <v>1260</v>
      </c>
      <c r="U23" s="75">
        <f t="shared" si="0"/>
        <v>1.575</v>
      </c>
      <c r="V23" s="87"/>
    </row>
    <row r="24" spans="1:53" ht="66" customHeight="1">
      <c r="A24" s="4" t="s">
        <v>65</v>
      </c>
      <c r="B24" s="31" t="s">
        <v>66</v>
      </c>
      <c r="C24" s="49"/>
      <c r="D24" s="49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25">
        <v>18</v>
      </c>
      <c r="T24" s="64">
        <v>18</v>
      </c>
      <c r="U24" s="21">
        <f t="shared" si="0"/>
        <v>1</v>
      </c>
      <c r="V24" s="87"/>
    </row>
    <row r="25" spans="1:53" ht="68.25" customHeight="1">
      <c r="A25" s="4" t="s">
        <v>67</v>
      </c>
      <c r="B25" s="31" t="s">
        <v>57</v>
      </c>
      <c r="C25" s="49"/>
      <c r="D25" s="49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25">
        <v>13</v>
      </c>
      <c r="T25" s="64">
        <v>13</v>
      </c>
      <c r="U25" s="21">
        <f t="shared" si="0"/>
        <v>1</v>
      </c>
      <c r="V25" s="87"/>
    </row>
    <row r="26" spans="1:53" ht="77.25" customHeight="1">
      <c r="A26" s="184" t="s">
        <v>13</v>
      </c>
      <c r="B26" s="37" t="s">
        <v>42</v>
      </c>
      <c r="C26" s="62">
        <f>E26+G26+I26+K26</f>
        <v>48468.84</v>
      </c>
      <c r="D26" s="62">
        <f>F26+H26+J26+L26</f>
        <v>48468.84</v>
      </c>
      <c r="E26" s="62"/>
      <c r="F26" s="62"/>
      <c r="G26" s="62"/>
      <c r="H26" s="62"/>
      <c r="I26" s="62">
        <v>48468.84</v>
      </c>
      <c r="J26" s="62">
        <v>48468.84</v>
      </c>
      <c r="K26" s="62"/>
      <c r="L26" s="62"/>
      <c r="M26" s="62"/>
      <c r="N26" s="62"/>
      <c r="O26" s="62"/>
      <c r="P26" s="62"/>
      <c r="Q26" s="62"/>
      <c r="R26" s="62"/>
      <c r="S26" s="35"/>
      <c r="T26" s="46"/>
      <c r="U26" s="36">
        <f>D26/C26</f>
        <v>1</v>
      </c>
      <c r="V26" s="88"/>
      <c r="W26" s="89"/>
      <c r="X26" s="89"/>
    </row>
    <row r="27" spans="1:53" ht="70.5" customHeight="1">
      <c r="A27" s="20" t="s">
        <v>14</v>
      </c>
      <c r="B27" s="31" t="s">
        <v>165</v>
      </c>
      <c r="C27" s="49"/>
      <c r="D27" s="49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25">
        <v>2800</v>
      </c>
      <c r="T27" s="64">
        <v>3019</v>
      </c>
      <c r="U27" s="21">
        <f>T27/S27</f>
        <v>1.0782142857142858</v>
      </c>
      <c r="V27" s="88"/>
    </row>
    <row r="28" spans="1:53" ht="84.75" customHeight="1">
      <c r="A28" s="20" t="s">
        <v>15</v>
      </c>
      <c r="B28" s="31" t="s">
        <v>166</v>
      </c>
      <c r="C28" s="49"/>
      <c r="D28" s="49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25">
        <v>1300</v>
      </c>
      <c r="T28" s="64">
        <v>1369</v>
      </c>
      <c r="U28" s="21">
        <f>T28/S28</f>
        <v>1.053076923076923</v>
      </c>
      <c r="V28" s="88"/>
    </row>
    <row r="29" spans="1:53">
      <c r="A29" s="109">
        <v>1</v>
      </c>
      <c r="B29" s="110">
        <v>2</v>
      </c>
      <c r="C29" s="111">
        <v>3</v>
      </c>
      <c r="D29" s="111">
        <v>4</v>
      </c>
      <c r="E29" s="109">
        <v>5</v>
      </c>
      <c r="F29" s="109">
        <v>6</v>
      </c>
      <c r="G29" s="109">
        <v>7</v>
      </c>
      <c r="H29" s="109">
        <v>8</v>
      </c>
      <c r="I29" s="112">
        <v>9</v>
      </c>
      <c r="J29" s="111">
        <v>10</v>
      </c>
      <c r="K29" s="109">
        <v>11</v>
      </c>
      <c r="L29" s="109">
        <v>12</v>
      </c>
      <c r="M29" s="109">
        <v>13</v>
      </c>
      <c r="N29" s="109">
        <v>14</v>
      </c>
      <c r="O29" s="109">
        <v>15</v>
      </c>
      <c r="P29" s="4">
        <v>16</v>
      </c>
      <c r="Q29" s="4">
        <v>17</v>
      </c>
      <c r="R29" s="4">
        <v>18</v>
      </c>
      <c r="S29" s="4">
        <v>19</v>
      </c>
      <c r="T29" s="4">
        <v>20</v>
      </c>
      <c r="U29" s="4">
        <v>21</v>
      </c>
      <c r="V29" s="88"/>
    </row>
    <row r="30" spans="1:53" ht="78.75" customHeight="1">
      <c r="A30" s="20" t="s">
        <v>68</v>
      </c>
      <c r="B30" s="31" t="s">
        <v>167</v>
      </c>
      <c r="C30" s="49"/>
      <c r="D30" s="49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25">
        <v>5</v>
      </c>
      <c r="T30" s="64">
        <v>5</v>
      </c>
      <c r="U30" s="21">
        <f>T30/S30</f>
        <v>1</v>
      </c>
      <c r="V30" s="88"/>
    </row>
    <row r="31" spans="1:53" ht="66" customHeight="1">
      <c r="A31" s="20" t="s">
        <v>69</v>
      </c>
      <c r="B31" s="113" t="s">
        <v>168</v>
      </c>
      <c r="C31" s="49"/>
      <c r="D31" s="49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25">
        <v>0</v>
      </c>
      <c r="T31" s="64">
        <v>0</v>
      </c>
      <c r="U31" s="21"/>
      <c r="V31" s="88"/>
    </row>
    <row r="32" spans="1:53" ht="53.25" customHeight="1">
      <c r="A32" s="184">
        <v>3</v>
      </c>
      <c r="B32" s="38" t="s">
        <v>43</v>
      </c>
      <c r="C32" s="62">
        <f>E32+G32+I32+K32</f>
        <v>11696.66</v>
      </c>
      <c r="D32" s="62">
        <f>F32+H32+J32+L32</f>
        <v>11696.66</v>
      </c>
      <c r="E32" s="65"/>
      <c r="F32" s="65"/>
      <c r="G32" s="66"/>
      <c r="H32" s="66"/>
      <c r="I32" s="66">
        <v>10837.86</v>
      </c>
      <c r="J32" s="66">
        <v>10837.86</v>
      </c>
      <c r="K32" s="62">
        <v>858.8</v>
      </c>
      <c r="L32" s="62">
        <v>858.8</v>
      </c>
      <c r="M32" s="62"/>
      <c r="N32" s="62"/>
      <c r="O32" s="62"/>
      <c r="P32" s="62"/>
      <c r="Q32" s="62"/>
      <c r="R32" s="62"/>
      <c r="S32" s="35"/>
      <c r="T32" s="35"/>
      <c r="U32" s="36">
        <f>D32/C32</f>
        <v>1</v>
      </c>
      <c r="V32" s="88"/>
      <c r="X32" s="90"/>
      <c r="Y32" s="91"/>
    </row>
    <row r="33" spans="1:24" ht="110.25">
      <c r="A33" s="4" t="s">
        <v>16</v>
      </c>
      <c r="B33" s="40" t="s">
        <v>169</v>
      </c>
      <c r="C33" s="49"/>
      <c r="D33" s="49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25">
        <v>90963</v>
      </c>
      <c r="T33" s="64">
        <v>96062</v>
      </c>
      <c r="U33" s="21">
        <f>T33/S33</f>
        <v>1.0560557589349515</v>
      </c>
      <c r="V33" s="88"/>
    </row>
    <row r="34" spans="1:24" ht="94.5">
      <c r="A34" s="4" t="s">
        <v>17</v>
      </c>
      <c r="B34" s="40" t="s">
        <v>170</v>
      </c>
      <c r="C34" s="49"/>
      <c r="D34" s="49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25">
        <v>22038</v>
      </c>
      <c r="T34" s="64">
        <v>20256</v>
      </c>
      <c r="U34" s="21">
        <f>T34/S34</f>
        <v>0.91913966784644707</v>
      </c>
      <c r="V34" s="88"/>
    </row>
    <row r="35" spans="1:24" ht="47.25">
      <c r="A35" s="4" t="s">
        <v>32</v>
      </c>
      <c r="B35" s="40" t="s">
        <v>171</v>
      </c>
      <c r="C35" s="49"/>
      <c r="D35" s="49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25">
        <v>16806</v>
      </c>
      <c r="T35" s="64">
        <v>20640</v>
      </c>
      <c r="U35" s="21">
        <f>T35/S35</f>
        <v>1.2281328097108175</v>
      </c>
      <c r="V35" s="88"/>
    </row>
    <row r="36" spans="1:24" ht="94.5">
      <c r="A36" s="4" t="s">
        <v>44</v>
      </c>
      <c r="B36" s="40" t="s">
        <v>172</v>
      </c>
      <c r="C36" s="49"/>
      <c r="D36" s="49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41">
        <v>4459.2</v>
      </c>
      <c r="T36" s="47">
        <v>4459.2</v>
      </c>
      <c r="U36" s="21">
        <f>T36/S36</f>
        <v>1</v>
      </c>
      <c r="V36" s="88"/>
    </row>
    <row r="37" spans="1:24" ht="94.5">
      <c r="A37" s="184" t="s">
        <v>35</v>
      </c>
      <c r="B37" s="38" t="s">
        <v>36</v>
      </c>
      <c r="C37" s="62">
        <f>E37+G37+I37+K37</f>
        <v>26935.62</v>
      </c>
      <c r="D37" s="62">
        <f>F37+H37+J37+L37</f>
        <v>26935.599999999999</v>
      </c>
      <c r="E37" s="62"/>
      <c r="F37" s="62"/>
      <c r="G37" s="62"/>
      <c r="H37" s="62"/>
      <c r="I37" s="62">
        <v>26935.62</v>
      </c>
      <c r="J37" s="62">
        <v>26935.599999999999</v>
      </c>
      <c r="K37" s="62"/>
      <c r="L37" s="62"/>
      <c r="M37" s="62"/>
      <c r="N37" s="62"/>
      <c r="O37" s="62"/>
      <c r="P37" s="62"/>
      <c r="Q37" s="62"/>
      <c r="R37" s="62"/>
      <c r="S37" s="35"/>
      <c r="T37" s="35"/>
      <c r="U37" s="36">
        <f>D37/C37</f>
        <v>0.99999925748878249</v>
      </c>
      <c r="V37" s="88"/>
    </row>
    <row r="38" spans="1:24">
      <c r="A38" s="109">
        <v>1</v>
      </c>
      <c r="B38" s="110">
        <v>2</v>
      </c>
      <c r="C38" s="111">
        <v>3</v>
      </c>
      <c r="D38" s="111">
        <v>4</v>
      </c>
      <c r="E38" s="109">
        <v>5</v>
      </c>
      <c r="F38" s="109">
        <v>6</v>
      </c>
      <c r="G38" s="109">
        <v>7</v>
      </c>
      <c r="H38" s="109">
        <v>8</v>
      </c>
      <c r="I38" s="112">
        <v>9</v>
      </c>
      <c r="J38" s="111">
        <v>10</v>
      </c>
      <c r="K38" s="109">
        <v>11</v>
      </c>
      <c r="L38" s="109">
        <v>12</v>
      </c>
      <c r="M38" s="109">
        <v>13</v>
      </c>
      <c r="N38" s="109">
        <v>14</v>
      </c>
      <c r="O38" s="109">
        <v>15</v>
      </c>
      <c r="P38" s="4">
        <v>16</v>
      </c>
      <c r="Q38" s="4">
        <v>17</v>
      </c>
      <c r="R38" s="4">
        <v>18</v>
      </c>
      <c r="S38" s="4">
        <v>19</v>
      </c>
      <c r="T38" s="4">
        <v>20</v>
      </c>
      <c r="U38" s="4">
        <v>21</v>
      </c>
      <c r="V38" s="88"/>
    </row>
    <row r="39" spans="1:24" ht="126">
      <c r="A39" s="4" t="s">
        <v>18</v>
      </c>
      <c r="B39" s="31" t="s">
        <v>58</v>
      </c>
      <c r="C39" s="49"/>
      <c r="D39" s="49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25">
        <v>32</v>
      </c>
      <c r="T39" s="25">
        <v>44</v>
      </c>
      <c r="U39" s="21">
        <f>T39/S39</f>
        <v>1.375</v>
      </c>
      <c r="V39" s="88"/>
    </row>
    <row r="40" spans="1:24" ht="78.75">
      <c r="A40" s="4" t="s">
        <v>19</v>
      </c>
      <c r="B40" s="31" t="s">
        <v>102</v>
      </c>
      <c r="C40" s="49"/>
      <c r="D40" s="49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25">
        <v>4</v>
      </c>
      <c r="T40" s="25">
        <v>4</v>
      </c>
      <c r="U40" s="21">
        <f>T40/S40</f>
        <v>1</v>
      </c>
      <c r="V40" s="88"/>
      <c r="X40" s="115"/>
    </row>
    <row r="41" spans="1:24" ht="82.5" customHeight="1">
      <c r="A41" s="268" t="s">
        <v>20</v>
      </c>
      <c r="B41" s="53" t="s">
        <v>153</v>
      </c>
      <c r="C41" s="62">
        <f t="shared" ref="C41:D52" si="1">E41+G41+I41+K41</f>
        <v>641.29</v>
      </c>
      <c r="D41" s="62">
        <f t="shared" si="1"/>
        <v>641.29</v>
      </c>
      <c r="E41" s="66"/>
      <c r="F41" s="66"/>
      <c r="G41" s="66"/>
      <c r="H41" s="66"/>
      <c r="I41" s="244">
        <f>I43+I50+I52+I58+I61</f>
        <v>641.29</v>
      </c>
      <c r="J41" s="244">
        <f>J43+J50+J52+J61+J58</f>
        <v>641.29</v>
      </c>
      <c r="K41" s="62"/>
      <c r="L41" s="62"/>
      <c r="M41" s="62"/>
      <c r="N41" s="62"/>
      <c r="O41" s="62"/>
      <c r="P41" s="62"/>
      <c r="Q41" s="62"/>
      <c r="R41" s="62"/>
      <c r="S41" s="35"/>
      <c r="T41" s="35"/>
      <c r="U41" s="36">
        <f>D41/C41</f>
        <v>1</v>
      </c>
      <c r="V41" s="88"/>
      <c r="W41" s="107"/>
    </row>
    <row r="42" spans="1:24" hidden="1">
      <c r="A42" s="268"/>
      <c r="B42" s="53"/>
      <c r="C42" s="62"/>
      <c r="D42" s="62"/>
      <c r="E42" s="66"/>
      <c r="F42" s="66"/>
      <c r="G42" s="66"/>
      <c r="H42" s="66"/>
      <c r="I42" s="244"/>
      <c r="J42" s="244"/>
      <c r="K42" s="62"/>
      <c r="L42" s="62"/>
      <c r="M42" s="62"/>
      <c r="N42" s="62"/>
      <c r="O42" s="62"/>
      <c r="P42" s="62"/>
      <c r="Q42" s="62"/>
      <c r="R42" s="62"/>
      <c r="S42" s="35"/>
      <c r="T42" s="35"/>
      <c r="U42" s="36"/>
      <c r="V42" s="88"/>
    </row>
    <row r="43" spans="1:24" ht="32.25" customHeight="1">
      <c r="A43" s="184" t="s">
        <v>21</v>
      </c>
      <c r="B43" s="53" t="s">
        <v>45</v>
      </c>
      <c r="C43" s="62">
        <f t="shared" si="1"/>
        <v>50.2</v>
      </c>
      <c r="D43" s="62">
        <f t="shared" si="1"/>
        <v>50.2</v>
      </c>
      <c r="E43" s="62"/>
      <c r="F43" s="62"/>
      <c r="G43" s="62"/>
      <c r="H43" s="62"/>
      <c r="I43" s="245">
        <f>SUM(I44:I48)</f>
        <v>50.2</v>
      </c>
      <c r="J43" s="245">
        <f>SUM(J44:J48)</f>
        <v>50.2</v>
      </c>
      <c r="K43" s="62"/>
      <c r="L43" s="62"/>
      <c r="M43" s="62"/>
      <c r="N43" s="62"/>
      <c r="O43" s="62"/>
      <c r="P43" s="62"/>
      <c r="Q43" s="62"/>
      <c r="R43" s="62"/>
      <c r="S43" s="35"/>
      <c r="T43" s="35"/>
      <c r="U43" s="36">
        <f>D43/C43</f>
        <v>1</v>
      </c>
      <c r="V43" s="91"/>
    </row>
    <row r="44" spans="1:24" ht="47.25" customHeight="1">
      <c r="A44" s="39" t="s">
        <v>51</v>
      </c>
      <c r="B44" s="54" t="s">
        <v>71</v>
      </c>
      <c r="C44" s="62">
        <f t="shared" si="1"/>
        <v>0</v>
      </c>
      <c r="D44" s="62">
        <f t="shared" si="1"/>
        <v>0</v>
      </c>
      <c r="E44" s="63"/>
      <c r="F44" s="63"/>
      <c r="G44" s="63"/>
      <c r="H44" s="63"/>
      <c r="I44" s="49">
        <v>0</v>
      </c>
      <c r="J44" s="63">
        <v>0</v>
      </c>
      <c r="K44" s="63"/>
      <c r="L44" s="63"/>
      <c r="M44" s="63"/>
      <c r="N44" s="63"/>
      <c r="O44" s="63"/>
      <c r="P44" s="63"/>
      <c r="Q44" s="63"/>
      <c r="R44" s="63"/>
      <c r="S44" s="25">
        <v>0</v>
      </c>
      <c r="T44" s="25">
        <v>0</v>
      </c>
      <c r="U44" s="21"/>
      <c r="V44" s="88"/>
    </row>
    <row r="45" spans="1:24" ht="156" customHeight="1">
      <c r="A45" s="4" t="s">
        <v>52</v>
      </c>
      <c r="B45" s="31" t="s">
        <v>96</v>
      </c>
      <c r="C45" s="62">
        <f t="shared" si="1"/>
        <v>0</v>
      </c>
      <c r="D45" s="62">
        <f t="shared" si="1"/>
        <v>0</v>
      </c>
      <c r="E45" s="63"/>
      <c r="F45" s="63"/>
      <c r="G45" s="63"/>
      <c r="H45" s="63"/>
      <c r="I45" s="49">
        <v>0</v>
      </c>
      <c r="J45" s="63">
        <v>0</v>
      </c>
      <c r="K45" s="63"/>
      <c r="L45" s="63"/>
      <c r="M45" s="63"/>
      <c r="N45" s="63"/>
      <c r="O45" s="63"/>
      <c r="P45" s="63"/>
      <c r="Q45" s="63"/>
      <c r="R45" s="63"/>
      <c r="S45" s="25">
        <v>0</v>
      </c>
      <c r="T45" s="25">
        <v>0</v>
      </c>
      <c r="U45" s="21"/>
      <c r="V45" s="88"/>
      <c r="W45" s="121"/>
    </row>
    <row r="46" spans="1:24" ht="60.75" customHeight="1">
      <c r="A46" s="4" t="s">
        <v>72</v>
      </c>
      <c r="B46" s="114" t="s">
        <v>70</v>
      </c>
      <c r="C46" s="62">
        <f t="shared" si="1"/>
        <v>0</v>
      </c>
      <c r="D46" s="62">
        <f t="shared" si="1"/>
        <v>0</v>
      </c>
      <c r="E46" s="63"/>
      <c r="F46" s="63"/>
      <c r="G46" s="63"/>
      <c r="H46" s="63"/>
      <c r="I46" s="49">
        <v>0</v>
      </c>
      <c r="J46" s="63">
        <v>0</v>
      </c>
      <c r="K46" s="63"/>
      <c r="L46" s="63"/>
      <c r="M46" s="63"/>
      <c r="N46" s="63"/>
      <c r="O46" s="63"/>
      <c r="P46" s="63"/>
      <c r="Q46" s="63"/>
      <c r="R46" s="63"/>
      <c r="S46" s="25">
        <v>0</v>
      </c>
      <c r="T46" s="25">
        <v>0</v>
      </c>
      <c r="U46" s="21"/>
      <c r="V46" s="88"/>
    </row>
    <row r="47" spans="1:24" ht="33" customHeight="1">
      <c r="A47" s="4" t="s">
        <v>73</v>
      </c>
      <c r="B47" s="54" t="s">
        <v>74</v>
      </c>
      <c r="C47" s="62">
        <f t="shared" si="1"/>
        <v>34.700000000000003</v>
      </c>
      <c r="D47" s="62">
        <f t="shared" si="1"/>
        <v>34.700000000000003</v>
      </c>
      <c r="E47" s="63"/>
      <c r="F47" s="63"/>
      <c r="G47" s="63"/>
      <c r="H47" s="63"/>
      <c r="I47" s="49">
        <v>34.700000000000003</v>
      </c>
      <c r="J47" s="63">
        <v>34.700000000000003</v>
      </c>
      <c r="K47" s="63"/>
      <c r="L47" s="63"/>
      <c r="M47" s="63"/>
      <c r="N47" s="63"/>
      <c r="O47" s="63"/>
      <c r="P47" s="63"/>
      <c r="Q47" s="63"/>
      <c r="R47" s="63"/>
      <c r="S47" s="25">
        <v>4</v>
      </c>
      <c r="T47" s="25">
        <v>9</v>
      </c>
      <c r="U47" s="21">
        <f>T47/S47</f>
        <v>2.25</v>
      </c>
      <c r="V47" s="88"/>
    </row>
    <row r="48" spans="1:24" ht="64.5" customHeight="1">
      <c r="A48" s="4" t="s">
        <v>100</v>
      </c>
      <c r="B48" s="54" t="s">
        <v>143</v>
      </c>
      <c r="C48" s="62">
        <f t="shared" si="1"/>
        <v>15.5</v>
      </c>
      <c r="D48" s="62">
        <f t="shared" si="1"/>
        <v>15.5</v>
      </c>
      <c r="E48" s="63"/>
      <c r="F48" s="63"/>
      <c r="G48" s="63"/>
      <c r="H48" s="63"/>
      <c r="I48" s="49">
        <v>15.5</v>
      </c>
      <c r="J48" s="63">
        <v>15.5</v>
      </c>
      <c r="K48" s="63"/>
      <c r="L48" s="63"/>
      <c r="M48" s="63"/>
      <c r="N48" s="63"/>
      <c r="O48" s="63"/>
      <c r="P48" s="63"/>
      <c r="Q48" s="63"/>
      <c r="R48" s="63"/>
      <c r="S48" s="25">
        <v>50</v>
      </c>
      <c r="T48" s="25">
        <v>50</v>
      </c>
      <c r="U48" s="21">
        <f>T48/S48</f>
        <v>1</v>
      </c>
      <c r="V48" s="88"/>
      <c r="W48" s="121"/>
    </row>
    <row r="49" spans="1:53">
      <c r="A49" s="109">
        <v>1</v>
      </c>
      <c r="B49" s="110">
        <v>2</v>
      </c>
      <c r="C49" s="111">
        <v>3</v>
      </c>
      <c r="D49" s="111">
        <v>4</v>
      </c>
      <c r="E49" s="109">
        <v>5</v>
      </c>
      <c r="F49" s="109">
        <v>6</v>
      </c>
      <c r="G49" s="109">
        <v>7</v>
      </c>
      <c r="H49" s="109">
        <v>8</v>
      </c>
      <c r="I49" s="112">
        <v>9</v>
      </c>
      <c r="J49" s="111">
        <v>10</v>
      </c>
      <c r="K49" s="109">
        <v>11</v>
      </c>
      <c r="L49" s="109">
        <v>12</v>
      </c>
      <c r="M49" s="109">
        <v>13</v>
      </c>
      <c r="N49" s="109">
        <v>14</v>
      </c>
      <c r="O49" s="109">
        <v>15</v>
      </c>
      <c r="P49" s="4">
        <v>16</v>
      </c>
      <c r="Q49" s="4">
        <v>17</v>
      </c>
      <c r="R49" s="4">
        <v>18</v>
      </c>
      <c r="S49" s="4">
        <v>19</v>
      </c>
      <c r="T49" s="4">
        <v>20</v>
      </c>
      <c r="U49" s="4">
        <v>21</v>
      </c>
      <c r="V49" s="88"/>
    </row>
    <row r="50" spans="1:53" s="92" customFormat="1" ht="46.5" customHeight="1">
      <c r="A50" s="184" t="s">
        <v>22</v>
      </c>
      <c r="B50" s="53" t="s">
        <v>154</v>
      </c>
      <c r="C50" s="62">
        <f t="shared" si="1"/>
        <v>153.43</v>
      </c>
      <c r="D50" s="62">
        <f t="shared" si="1"/>
        <v>153.43</v>
      </c>
      <c r="E50" s="62"/>
      <c r="F50" s="62"/>
      <c r="G50" s="62"/>
      <c r="H50" s="62"/>
      <c r="I50" s="62">
        <f>SUM(I51)</f>
        <v>153.43</v>
      </c>
      <c r="J50" s="62">
        <f>SUM(J51)</f>
        <v>153.43</v>
      </c>
      <c r="K50" s="62"/>
      <c r="L50" s="62"/>
      <c r="M50" s="62"/>
      <c r="N50" s="62"/>
      <c r="O50" s="62"/>
      <c r="P50" s="62"/>
      <c r="Q50" s="62"/>
      <c r="R50" s="62"/>
      <c r="S50" s="184"/>
      <c r="T50" s="184"/>
      <c r="U50" s="36">
        <f>D50/C50</f>
        <v>1</v>
      </c>
      <c r="V50" s="88"/>
      <c r="W50" s="2"/>
      <c r="X50" s="107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</row>
    <row r="51" spans="1:53" ht="48.75" customHeight="1">
      <c r="A51" s="46" t="s">
        <v>144</v>
      </c>
      <c r="B51" s="54" t="s">
        <v>104</v>
      </c>
      <c r="C51" s="62">
        <f t="shared" si="1"/>
        <v>153.43</v>
      </c>
      <c r="D51" s="62">
        <f t="shared" si="1"/>
        <v>153.43</v>
      </c>
      <c r="E51" s="49"/>
      <c r="F51" s="49"/>
      <c r="G51" s="49"/>
      <c r="H51" s="49"/>
      <c r="I51" s="63">
        <v>153.43</v>
      </c>
      <c r="J51" s="63">
        <v>153.43</v>
      </c>
      <c r="K51" s="49"/>
      <c r="L51" s="49"/>
      <c r="M51" s="49"/>
      <c r="N51" s="49"/>
      <c r="O51" s="49"/>
      <c r="P51" s="49"/>
      <c r="Q51" s="49"/>
      <c r="R51" s="49"/>
      <c r="S51" s="259">
        <v>222.35900000000001</v>
      </c>
      <c r="T51" s="259">
        <v>222.35900000000001</v>
      </c>
      <c r="U51" s="48">
        <f>T51/S51</f>
        <v>1</v>
      </c>
      <c r="V51" s="88"/>
    </row>
    <row r="52" spans="1:53" ht="95.25" customHeight="1">
      <c r="A52" s="184" t="s">
        <v>23</v>
      </c>
      <c r="B52" s="53" t="s">
        <v>103</v>
      </c>
      <c r="C52" s="62">
        <f t="shared" si="1"/>
        <v>303.26</v>
      </c>
      <c r="D52" s="62">
        <f t="shared" si="1"/>
        <v>303.26</v>
      </c>
      <c r="E52" s="62"/>
      <c r="F52" s="62"/>
      <c r="G52" s="62"/>
      <c r="H52" s="62"/>
      <c r="I52" s="62">
        <f>SUM(I53:I57)</f>
        <v>303.26</v>
      </c>
      <c r="J52" s="62">
        <f>SUM(J53:J57)</f>
        <v>303.26</v>
      </c>
      <c r="K52" s="62"/>
      <c r="L52" s="62"/>
      <c r="M52" s="62"/>
      <c r="N52" s="62"/>
      <c r="O52" s="62"/>
      <c r="P52" s="62"/>
      <c r="Q52" s="62"/>
      <c r="R52" s="62"/>
      <c r="S52" s="35"/>
      <c r="T52" s="35"/>
      <c r="U52" s="36">
        <f>D52/C52</f>
        <v>1</v>
      </c>
      <c r="V52" s="88"/>
      <c r="X52" s="107"/>
    </row>
    <row r="53" spans="1:53" ht="45.75" customHeight="1">
      <c r="A53" s="4" t="s">
        <v>46</v>
      </c>
      <c r="B53" s="3" t="s">
        <v>78</v>
      </c>
      <c r="C53" s="49"/>
      <c r="D53" s="49"/>
      <c r="E53" s="63"/>
      <c r="F53" s="63"/>
      <c r="G53" s="63"/>
      <c r="H53" s="63"/>
      <c r="I53" s="63">
        <v>0</v>
      </c>
      <c r="J53" s="63">
        <v>0</v>
      </c>
      <c r="K53" s="63"/>
      <c r="L53" s="63"/>
      <c r="M53" s="63"/>
      <c r="N53" s="63"/>
      <c r="O53" s="63"/>
      <c r="P53" s="63"/>
      <c r="Q53" s="63"/>
      <c r="R53" s="63"/>
      <c r="S53" s="25">
        <v>0</v>
      </c>
      <c r="T53" s="25">
        <v>0</v>
      </c>
      <c r="U53" s="21"/>
      <c r="V53" s="88"/>
    </row>
    <row r="54" spans="1:53" ht="62.25" customHeight="1">
      <c r="A54" s="4" t="s">
        <v>106</v>
      </c>
      <c r="B54" s="27" t="s">
        <v>77</v>
      </c>
      <c r="C54" s="49"/>
      <c r="D54" s="49"/>
      <c r="E54" s="63"/>
      <c r="F54" s="63"/>
      <c r="G54" s="63"/>
      <c r="H54" s="63"/>
      <c r="I54" s="63">
        <v>24.4</v>
      </c>
      <c r="J54" s="63">
        <v>24.4</v>
      </c>
      <c r="K54" s="63"/>
      <c r="L54" s="63"/>
      <c r="M54" s="63"/>
      <c r="N54" s="63"/>
      <c r="O54" s="63"/>
      <c r="P54" s="63"/>
      <c r="Q54" s="63"/>
      <c r="R54" s="63"/>
      <c r="S54" s="25">
        <v>1</v>
      </c>
      <c r="T54" s="25">
        <v>1</v>
      </c>
      <c r="U54" s="21">
        <f t="shared" ref="U54:U64" si="2">T54/S54</f>
        <v>1</v>
      </c>
      <c r="V54" s="88"/>
      <c r="W54" s="252"/>
    </row>
    <row r="55" spans="1:53" ht="79.5" customHeight="1">
      <c r="A55" s="4" t="s">
        <v>49</v>
      </c>
      <c r="B55" s="54" t="s">
        <v>107</v>
      </c>
      <c r="C55" s="49"/>
      <c r="D55" s="49"/>
      <c r="E55" s="63"/>
      <c r="F55" s="63"/>
      <c r="G55" s="63"/>
      <c r="H55" s="63"/>
      <c r="I55" s="63">
        <v>187.61</v>
      </c>
      <c r="J55" s="63">
        <v>187.61</v>
      </c>
      <c r="K55" s="63"/>
      <c r="L55" s="63"/>
      <c r="M55" s="63"/>
      <c r="N55" s="63"/>
      <c r="O55" s="63"/>
      <c r="P55" s="63"/>
      <c r="Q55" s="63"/>
      <c r="R55" s="63"/>
      <c r="S55" s="25">
        <v>6</v>
      </c>
      <c r="T55" s="25">
        <v>7</v>
      </c>
      <c r="U55" s="21">
        <f t="shared" si="2"/>
        <v>1.1666666666666667</v>
      </c>
      <c r="V55" s="88"/>
      <c r="W55" s="107"/>
    </row>
    <row r="56" spans="1:53" ht="68.25" customHeight="1">
      <c r="A56" s="39" t="s">
        <v>47</v>
      </c>
      <c r="B56" s="54" t="s">
        <v>105</v>
      </c>
      <c r="C56" s="49"/>
      <c r="D56" s="49"/>
      <c r="E56" s="63"/>
      <c r="F56" s="63"/>
      <c r="G56" s="63"/>
      <c r="H56" s="63"/>
      <c r="I56" s="63">
        <v>91.25</v>
      </c>
      <c r="J56" s="63">
        <v>91.25</v>
      </c>
      <c r="K56" s="63"/>
      <c r="L56" s="63"/>
      <c r="M56" s="63"/>
      <c r="N56" s="63"/>
      <c r="O56" s="63"/>
      <c r="P56" s="63"/>
      <c r="Q56" s="63"/>
      <c r="R56" s="63"/>
      <c r="S56" s="25">
        <v>39000</v>
      </c>
      <c r="T56" s="25">
        <v>39000</v>
      </c>
      <c r="U56" s="21">
        <f t="shared" si="2"/>
        <v>1</v>
      </c>
      <c r="V56" s="88"/>
      <c r="W56" s="252"/>
    </row>
    <row r="57" spans="1:53" ht="41.25" customHeight="1">
      <c r="A57" s="39" t="s">
        <v>48</v>
      </c>
      <c r="B57" s="27" t="s">
        <v>108</v>
      </c>
      <c r="C57" s="49"/>
      <c r="D57" s="49"/>
      <c r="E57" s="63"/>
      <c r="F57" s="63"/>
      <c r="G57" s="63"/>
      <c r="H57" s="63"/>
      <c r="I57" s="63">
        <v>0</v>
      </c>
      <c r="J57" s="63">
        <v>0</v>
      </c>
      <c r="K57" s="63"/>
      <c r="L57" s="63"/>
      <c r="M57" s="63"/>
      <c r="N57" s="63"/>
      <c r="O57" s="63"/>
      <c r="P57" s="63"/>
      <c r="Q57" s="63"/>
      <c r="R57" s="63"/>
      <c r="S57" s="25">
        <v>0</v>
      </c>
      <c r="T57" s="25">
        <v>0</v>
      </c>
      <c r="U57" s="21"/>
      <c r="V57" s="88"/>
    </row>
    <row r="58" spans="1:53" ht="42" customHeight="1">
      <c r="A58" s="116" t="s">
        <v>109</v>
      </c>
      <c r="B58" s="118" t="s">
        <v>152</v>
      </c>
      <c r="C58" s="62"/>
      <c r="D58" s="62"/>
      <c r="E58" s="62"/>
      <c r="F58" s="62"/>
      <c r="G58" s="62"/>
      <c r="H58" s="62"/>
      <c r="I58" s="117"/>
      <c r="J58" s="117"/>
      <c r="K58" s="62"/>
      <c r="L58" s="62"/>
      <c r="M58" s="62"/>
      <c r="N58" s="62"/>
      <c r="O58" s="62"/>
      <c r="P58" s="62"/>
      <c r="Q58" s="62"/>
      <c r="R58" s="62"/>
      <c r="S58" s="35"/>
      <c r="T58" s="35"/>
      <c r="U58" s="36"/>
      <c r="V58" s="88"/>
    </row>
    <row r="59" spans="1:53" ht="18" customHeight="1">
      <c r="A59" s="109">
        <v>1</v>
      </c>
      <c r="B59" s="110">
        <v>2</v>
      </c>
      <c r="C59" s="111">
        <v>3</v>
      </c>
      <c r="D59" s="111">
        <v>4</v>
      </c>
      <c r="E59" s="109">
        <v>5</v>
      </c>
      <c r="F59" s="109">
        <v>6</v>
      </c>
      <c r="G59" s="109">
        <v>7</v>
      </c>
      <c r="H59" s="109">
        <v>8</v>
      </c>
      <c r="I59" s="112">
        <v>9</v>
      </c>
      <c r="J59" s="111">
        <v>10</v>
      </c>
      <c r="K59" s="109">
        <v>11</v>
      </c>
      <c r="L59" s="109">
        <v>12</v>
      </c>
      <c r="M59" s="109">
        <v>13</v>
      </c>
      <c r="N59" s="109">
        <v>14</v>
      </c>
      <c r="O59" s="109">
        <v>15</v>
      </c>
      <c r="P59" s="109">
        <v>16</v>
      </c>
      <c r="Q59" s="109">
        <v>17</v>
      </c>
      <c r="R59" s="109">
        <v>18</v>
      </c>
      <c r="S59" s="109">
        <v>19</v>
      </c>
      <c r="T59" s="109">
        <v>20</v>
      </c>
      <c r="U59" s="109">
        <v>21</v>
      </c>
      <c r="V59" s="88"/>
    </row>
    <row r="60" spans="1:53" ht="173.25" customHeight="1">
      <c r="A60" s="39" t="s">
        <v>110</v>
      </c>
      <c r="B60" s="54" t="s">
        <v>97</v>
      </c>
      <c r="C60" s="49"/>
      <c r="D60" s="49"/>
      <c r="E60" s="63"/>
      <c r="F60" s="63"/>
      <c r="G60" s="63"/>
      <c r="H60" s="63"/>
      <c r="I60" s="49">
        <v>0</v>
      </c>
      <c r="J60" s="49">
        <v>0</v>
      </c>
      <c r="K60" s="63"/>
      <c r="L60" s="63"/>
      <c r="M60" s="63"/>
      <c r="N60" s="63"/>
      <c r="O60" s="63"/>
      <c r="P60" s="63"/>
      <c r="Q60" s="63"/>
      <c r="R60" s="63"/>
      <c r="S60" s="25">
        <v>0</v>
      </c>
      <c r="T60" s="25">
        <v>0</v>
      </c>
      <c r="U60" s="21"/>
      <c r="V60" s="88"/>
    </row>
    <row r="61" spans="1:53" ht="97.5" customHeight="1">
      <c r="A61" s="116" t="s">
        <v>111</v>
      </c>
      <c r="B61" s="53" t="s">
        <v>112</v>
      </c>
      <c r="C61" s="62"/>
      <c r="D61" s="62"/>
      <c r="E61" s="62"/>
      <c r="F61" s="62"/>
      <c r="G61" s="62"/>
      <c r="H61" s="62"/>
      <c r="I61" s="62">
        <f>SUM(I62:I64)</f>
        <v>134.4</v>
      </c>
      <c r="J61" s="62">
        <f>SUM(J62:J64)</f>
        <v>134.4</v>
      </c>
      <c r="K61" s="62"/>
      <c r="L61" s="62"/>
      <c r="M61" s="62"/>
      <c r="N61" s="62"/>
      <c r="O61" s="62"/>
      <c r="P61" s="62"/>
      <c r="Q61" s="62"/>
      <c r="R61" s="62"/>
      <c r="S61" s="35"/>
      <c r="T61" s="35"/>
      <c r="U61" s="36">
        <f>J61/I61</f>
        <v>1</v>
      </c>
      <c r="V61" s="88"/>
      <c r="W61" s="107"/>
    </row>
    <row r="62" spans="1:53" ht="39.75" customHeight="1">
      <c r="A62" s="39" t="s">
        <v>113</v>
      </c>
      <c r="B62" s="54" t="s">
        <v>75</v>
      </c>
      <c r="C62" s="49"/>
      <c r="D62" s="49"/>
      <c r="E62" s="63"/>
      <c r="F62" s="63"/>
      <c r="G62" s="63"/>
      <c r="H62" s="63"/>
      <c r="I62" s="49">
        <v>32.56</v>
      </c>
      <c r="J62" s="49">
        <v>32.56</v>
      </c>
      <c r="K62" s="63"/>
      <c r="L62" s="63"/>
      <c r="M62" s="63"/>
      <c r="N62" s="63"/>
      <c r="O62" s="63"/>
      <c r="P62" s="63"/>
      <c r="Q62" s="63"/>
      <c r="R62" s="63"/>
      <c r="S62" s="25">
        <v>9</v>
      </c>
      <c r="T62" s="25">
        <v>9</v>
      </c>
      <c r="U62" s="21">
        <f t="shared" si="2"/>
        <v>1</v>
      </c>
      <c r="V62" s="88"/>
    </row>
    <row r="63" spans="1:53" ht="48" customHeight="1">
      <c r="A63" s="39" t="s">
        <v>114</v>
      </c>
      <c r="B63" s="54" t="s">
        <v>76</v>
      </c>
      <c r="C63" s="49"/>
      <c r="D63" s="49"/>
      <c r="E63" s="63"/>
      <c r="F63" s="63"/>
      <c r="G63" s="63"/>
      <c r="H63" s="63"/>
      <c r="I63" s="49">
        <v>101.84</v>
      </c>
      <c r="J63" s="49">
        <v>101.84</v>
      </c>
      <c r="K63" s="63"/>
      <c r="L63" s="63"/>
      <c r="M63" s="63"/>
      <c r="N63" s="63"/>
      <c r="O63" s="63"/>
      <c r="P63" s="63"/>
      <c r="Q63" s="63"/>
      <c r="R63" s="63"/>
      <c r="S63" s="25">
        <v>9</v>
      </c>
      <c r="T63" s="253">
        <v>17</v>
      </c>
      <c r="U63" s="21">
        <f t="shared" si="2"/>
        <v>1.8888888888888888</v>
      </c>
      <c r="V63" s="88"/>
    </row>
    <row r="64" spans="1:53" ht="36" customHeight="1">
      <c r="A64" s="39" t="s">
        <v>115</v>
      </c>
      <c r="B64" s="115" t="s">
        <v>79</v>
      </c>
      <c r="C64" s="49"/>
      <c r="D64" s="49"/>
      <c r="E64" s="63"/>
      <c r="F64" s="63"/>
      <c r="G64" s="63"/>
      <c r="H64" s="63"/>
      <c r="I64" s="49">
        <v>0</v>
      </c>
      <c r="J64" s="49">
        <v>0</v>
      </c>
      <c r="K64" s="63"/>
      <c r="L64" s="63"/>
      <c r="M64" s="63"/>
      <c r="N64" s="63"/>
      <c r="O64" s="63"/>
      <c r="P64" s="63"/>
      <c r="Q64" s="63"/>
      <c r="R64" s="63"/>
      <c r="S64" s="25">
        <v>49</v>
      </c>
      <c r="T64" s="25">
        <v>48</v>
      </c>
      <c r="U64" s="21">
        <f t="shared" si="2"/>
        <v>0.97959183673469385</v>
      </c>
      <c r="V64" s="88"/>
    </row>
    <row r="65" spans="1:53" ht="56.25" customHeight="1">
      <c r="A65" s="184">
        <v>6</v>
      </c>
      <c r="B65" s="81" t="s">
        <v>81</v>
      </c>
      <c r="C65" s="62">
        <f>E65+G65+I65+K65</f>
        <v>56063.96</v>
      </c>
      <c r="D65" s="62">
        <f>F65+H65+J65+L65</f>
        <v>56063.96</v>
      </c>
      <c r="E65" s="62"/>
      <c r="F65" s="62"/>
      <c r="G65" s="62"/>
      <c r="H65" s="62"/>
      <c r="I65" s="62">
        <v>56063.96</v>
      </c>
      <c r="J65" s="62">
        <v>56063.96</v>
      </c>
      <c r="K65" s="62"/>
      <c r="L65" s="62"/>
      <c r="M65" s="62"/>
      <c r="N65" s="62"/>
      <c r="O65" s="62"/>
      <c r="P65" s="62"/>
      <c r="Q65" s="62"/>
      <c r="R65" s="62"/>
      <c r="S65" s="35"/>
      <c r="T65" s="35"/>
      <c r="U65" s="36">
        <f>D65/C65</f>
        <v>1</v>
      </c>
      <c r="V65" s="108"/>
      <c r="W65" s="107"/>
      <c r="X65" s="107"/>
    </row>
    <row r="66" spans="1:53" ht="61.5" customHeight="1">
      <c r="A66" s="80" t="s">
        <v>82</v>
      </c>
      <c r="B66" s="113" t="s">
        <v>83</v>
      </c>
      <c r="C66" s="49"/>
      <c r="D66" s="49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25">
        <v>300</v>
      </c>
      <c r="T66" s="64">
        <v>294</v>
      </c>
      <c r="U66" s="21">
        <f>T66/S66</f>
        <v>0.98</v>
      </c>
      <c r="V66" s="108"/>
      <c r="AV66" s="7"/>
      <c r="AW66" s="7"/>
      <c r="AX66" s="7"/>
      <c r="AY66" s="7"/>
      <c r="AZ66" s="7"/>
      <c r="BA66" s="7"/>
    </row>
    <row r="67" spans="1:53" ht="124.5" customHeight="1">
      <c r="A67" s="119" t="s">
        <v>84</v>
      </c>
      <c r="B67" s="31" t="s">
        <v>98</v>
      </c>
      <c r="C67" s="82"/>
      <c r="D67" s="82"/>
      <c r="E67" s="82"/>
      <c r="F67" s="82"/>
      <c r="G67" s="82"/>
      <c r="H67" s="82"/>
      <c r="I67" s="246"/>
      <c r="J67" s="246"/>
      <c r="K67" s="82"/>
      <c r="L67" s="82"/>
      <c r="M67" s="82"/>
      <c r="N67" s="82"/>
      <c r="O67" s="82"/>
      <c r="P67" s="82"/>
      <c r="Q67" s="82"/>
      <c r="R67" s="82"/>
      <c r="S67" s="25">
        <v>2200</v>
      </c>
      <c r="T67" s="25">
        <v>2352</v>
      </c>
      <c r="U67" s="21">
        <f>T67/S67</f>
        <v>1.0690909090909091</v>
      </c>
      <c r="V67" s="108"/>
      <c r="AV67" s="7"/>
      <c r="AW67" s="7"/>
      <c r="AX67" s="7"/>
      <c r="AY67" s="7"/>
      <c r="AZ67" s="7"/>
      <c r="BA67" s="7"/>
    </row>
    <row r="68" spans="1:53" ht="96" customHeight="1">
      <c r="A68" s="119" t="s">
        <v>116</v>
      </c>
      <c r="B68" s="31" t="s">
        <v>99</v>
      </c>
      <c r="C68" s="82"/>
      <c r="D68" s="82"/>
      <c r="E68" s="82"/>
      <c r="F68" s="82"/>
      <c r="G68" s="82"/>
      <c r="H68" s="82"/>
      <c r="I68" s="246"/>
      <c r="J68" s="246"/>
      <c r="K68" s="82"/>
      <c r="L68" s="82"/>
      <c r="M68" s="82"/>
      <c r="N68" s="82"/>
      <c r="O68" s="82"/>
      <c r="P68" s="82"/>
      <c r="Q68" s="82"/>
      <c r="R68" s="82"/>
      <c r="S68" s="25">
        <v>95</v>
      </c>
      <c r="T68" s="25">
        <v>94</v>
      </c>
      <c r="U68" s="21">
        <f>T68/S68</f>
        <v>0.98947368421052628</v>
      </c>
      <c r="V68" s="108"/>
    </row>
    <row r="69" spans="1:53" s="98" customFormat="1" ht="19.5" customHeight="1">
      <c r="A69" s="109">
        <v>1</v>
      </c>
      <c r="B69" s="110">
        <v>2</v>
      </c>
      <c r="C69" s="111">
        <v>3</v>
      </c>
      <c r="D69" s="111">
        <v>4</v>
      </c>
      <c r="E69" s="109">
        <v>5</v>
      </c>
      <c r="F69" s="109">
        <v>6</v>
      </c>
      <c r="G69" s="109">
        <v>7</v>
      </c>
      <c r="H69" s="109">
        <v>8</v>
      </c>
      <c r="I69" s="112">
        <v>9</v>
      </c>
      <c r="J69" s="111">
        <v>10</v>
      </c>
      <c r="K69" s="109">
        <v>11</v>
      </c>
      <c r="L69" s="109">
        <v>12</v>
      </c>
      <c r="M69" s="109">
        <v>13</v>
      </c>
      <c r="N69" s="109">
        <v>14</v>
      </c>
      <c r="O69" s="109">
        <v>15</v>
      </c>
      <c r="P69" s="109">
        <v>16</v>
      </c>
      <c r="Q69" s="109">
        <v>17</v>
      </c>
      <c r="R69" s="109">
        <v>18</v>
      </c>
      <c r="S69" s="109">
        <v>19</v>
      </c>
      <c r="T69" s="109">
        <v>20</v>
      </c>
      <c r="U69" s="109">
        <v>21</v>
      </c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</row>
    <row r="70" spans="1:53" s="98" customFormat="1" ht="52.5" customHeight="1">
      <c r="A70" s="85" t="s">
        <v>85</v>
      </c>
      <c r="B70" s="81" t="s">
        <v>86</v>
      </c>
      <c r="C70" s="258">
        <f>E70+G70+I70+K70</f>
        <v>18085.48</v>
      </c>
      <c r="D70" s="258">
        <f>F70+H70+J70+L70</f>
        <v>18085.48</v>
      </c>
      <c r="E70" s="83"/>
      <c r="F70" s="83"/>
      <c r="G70" s="83"/>
      <c r="H70" s="83"/>
      <c r="I70" s="185">
        <v>18085.48</v>
      </c>
      <c r="J70" s="185">
        <v>18085.48</v>
      </c>
      <c r="K70" s="85"/>
      <c r="L70" s="83"/>
      <c r="M70" s="83"/>
      <c r="N70" s="83"/>
      <c r="O70" s="83"/>
      <c r="P70" s="83"/>
      <c r="Q70" s="83"/>
      <c r="R70" s="83"/>
      <c r="S70" s="85"/>
      <c r="T70" s="85"/>
      <c r="U70" s="36">
        <f>D70/C70</f>
        <v>1</v>
      </c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</row>
    <row r="71" spans="1:53" s="98" customFormat="1" ht="40.5" customHeight="1">
      <c r="A71" s="119" t="s">
        <v>87</v>
      </c>
      <c r="B71" s="113" t="s">
        <v>91</v>
      </c>
      <c r="C71" s="82"/>
      <c r="D71" s="82"/>
      <c r="E71" s="82"/>
      <c r="F71" s="82"/>
      <c r="G71" s="82"/>
      <c r="H71" s="82"/>
      <c r="I71" s="247"/>
      <c r="J71" s="247"/>
      <c r="K71" s="84"/>
      <c r="L71" s="82"/>
      <c r="M71" s="82"/>
      <c r="N71" s="82"/>
      <c r="O71" s="82"/>
      <c r="P71" s="82"/>
      <c r="Q71" s="82"/>
      <c r="R71" s="82"/>
      <c r="S71" s="84">
        <v>3</v>
      </c>
      <c r="T71" s="84">
        <v>3</v>
      </c>
      <c r="U71" s="21">
        <f>T71/S71</f>
        <v>1</v>
      </c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</row>
    <row r="72" spans="1:53" s="98" customFormat="1" ht="61.5" customHeight="1">
      <c r="A72" s="120" t="s">
        <v>88</v>
      </c>
      <c r="B72" s="113" t="s">
        <v>92</v>
      </c>
      <c r="C72" s="82"/>
      <c r="D72" s="82"/>
      <c r="E72" s="82"/>
      <c r="F72" s="82"/>
      <c r="G72" s="82"/>
      <c r="H72" s="82"/>
      <c r="I72" s="246"/>
      <c r="J72" s="246"/>
      <c r="K72" s="82"/>
      <c r="L72" s="82"/>
      <c r="M72" s="82"/>
      <c r="N72" s="82"/>
      <c r="O72" s="82"/>
      <c r="P72" s="82"/>
      <c r="Q72" s="82"/>
      <c r="R72" s="82"/>
      <c r="S72" s="84">
        <v>6</v>
      </c>
      <c r="T72" s="84">
        <v>6</v>
      </c>
      <c r="U72" s="21">
        <f>T72/S72</f>
        <v>1</v>
      </c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</row>
    <row r="73" spans="1:53" s="98" customFormat="1" ht="23.25" customHeight="1">
      <c r="A73" s="93"/>
      <c r="B73" s="55" t="s">
        <v>156</v>
      </c>
      <c r="C73" s="67">
        <f>E73+G73+I73+K73</f>
        <v>195048.08999999997</v>
      </c>
      <c r="D73" s="67">
        <f>F73+H73+J73+L73</f>
        <v>195048.06999999998</v>
      </c>
      <c r="E73" s="68">
        <f t="shared" ref="E73:L73" si="3">E14+E26+E32+E37+E41+E65+E70</f>
        <v>0</v>
      </c>
      <c r="F73" s="68">
        <f t="shared" si="3"/>
        <v>0</v>
      </c>
      <c r="G73" s="68">
        <f t="shared" si="3"/>
        <v>0</v>
      </c>
      <c r="H73" s="68">
        <f t="shared" si="3"/>
        <v>0</v>
      </c>
      <c r="I73" s="68">
        <f t="shared" si="3"/>
        <v>194189.28999999998</v>
      </c>
      <c r="J73" s="68">
        <f t="shared" si="3"/>
        <v>194189.27</v>
      </c>
      <c r="K73" s="68">
        <f t="shared" si="3"/>
        <v>858.8</v>
      </c>
      <c r="L73" s="68">
        <f t="shared" si="3"/>
        <v>858.8</v>
      </c>
      <c r="M73" s="68"/>
      <c r="N73" s="68"/>
      <c r="O73" s="68"/>
      <c r="P73" s="68"/>
      <c r="Q73" s="68"/>
      <c r="R73" s="68"/>
      <c r="S73" s="60"/>
      <c r="T73" s="69"/>
      <c r="U73" s="61">
        <f>D73/C73</f>
        <v>0.99999989746118512</v>
      </c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</row>
    <row r="74" spans="1:53" s="98" customFormat="1" ht="51.75" customHeight="1">
      <c r="A74" s="52" t="s">
        <v>28</v>
      </c>
      <c r="B74" s="56" t="s">
        <v>164</v>
      </c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8"/>
      <c r="T74" s="59"/>
      <c r="U74" s="59"/>
      <c r="V74" s="8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</row>
    <row r="75" spans="1:53" s="98" customFormat="1" ht="78.75">
      <c r="A75" s="4">
        <v>1</v>
      </c>
      <c r="B75" s="9" t="s">
        <v>55</v>
      </c>
      <c r="C75" s="63">
        <f>I75</f>
        <v>41.14</v>
      </c>
      <c r="D75" s="63">
        <f>J75</f>
        <v>41.14</v>
      </c>
      <c r="E75" s="41"/>
      <c r="F75" s="41"/>
      <c r="G75" s="41"/>
      <c r="H75" s="41"/>
      <c r="I75" s="63">
        <v>41.14</v>
      </c>
      <c r="J75" s="63">
        <v>41.14</v>
      </c>
      <c r="K75" s="41"/>
      <c r="L75" s="41"/>
      <c r="M75" s="41"/>
      <c r="N75" s="41"/>
      <c r="O75" s="41"/>
      <c r="P75" s="41"/>
      <c r="Q75" s="41"/>
      <c r="R75" s="41"/>
      <c r="S75" s="25">
        <v>4</v>
      </c>
      <c r="T75" s="4">
        <v>4</v>
      </c>
      <c r="U75" s="19">
        <f>J75/I75</f>
        <v>1</v>
      </c>
      <c r="V75" s="88"/>
      <c r="W75" s="255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</row>
    <row r="76" spans="1:53" s="98" customFormat="1" ht="31.5">
      <c r="A76" s="4">
        <v>2</v>
      </c>
      <c r="B76" s="9" t="s">
        <v>56</v>
      </c>
      <c r="C76" s="63">
        <f>I76</f>
        <v>51.39</v>
      </c>
      <c r="D76" s="63">
        <f>J76</f>
        <v>51.39</v>
      </c>
      <c r="E76" s="41"/>
      <c r="F76" s="41"/>
      <c r="G76" s="41"/>
      <c r="H76" s="41"/>
      <c r="I76" s="63">
        <v>51.39</v>
      </c>
      <c r="J76" s="63">
        <v>51.39</v>
      </c>
      <c r="K76" s="41"/>
      <c r="L76" s="41"/>
      <c r="M76" s="41"/>
      <c r="N76" s="41"/>
      <c r="O76" s="41"/>
      <c r="P76" s="41"/>
      <c r="Q76" s="41"/>
      <c r="R76" s="41"/>
      <c r="S76" s="25">
        <v>19</v>
      </c>
      <c r="T76" s="4">
        <v>18</v>
      </c>
      <c r="U76" s="19">
        <f>J76/I76</f>
        <v>1</v>
      </c>
      <c r="V76" s="8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</row>
    <row r="77" spans="1:53" s="98" customFormat="1">
      <c r="A77" s="4"/>
      <c r="B77" s="8" t="s">
        <v>29</v>
      </c>
      <c r="C77" s="68">
        <f>SUM(C75:C76)</f>
        <v>92.53</v>
      </c>
      <c r="D77" s="68">
        <f t="shared" ref="D77:L77" si="4">SUM(D75:D76)</f>
        <v>92.53</v>
      </c>
      <c r="E77" s="68">
        <f t="shared" si="4"/>
        <v>0</v>
      </c>
      <c r="F77" s="68">
        <f t="shared" si="4"/>
        <v>0</v>
      </c>
      <c r="G77" s="68">
        <f t="shared" si="4"/>
        <v>0</v>
      </c>
      <c r="H77" s="68">
        <f t="shared" si="4"/>
        <v>0</v>
      </c>
      <c r="I77" s="68">
        <f>SUM(I75:I76)</f>
        <v>92.53</v>
      </c>
      <c r="J77" s="68">
        <f t="shared" si="4"/>
        <v>92.53</v>
      </c>
      <c r="K77" s="68">
        <f t="shared" si="4"/>
        <v>0</v>
      </c>
      <c r="L77" s="68">
        <f t="shared" si="4"/>
        <v>0</v>
      </c>
      <c r="M77" s="68"/>
      <c r="N77" s="68"/>
      <c r="O77" s="68"/>
      <c r="P77" s="68"/>
      <c r="Q77" s="68"/>
      <c r="R77" s="68"/>
      <c r="S77" s="68"/>
      <c r="T77" s="68"/>
      <c r="U77" s="79">
        <f>D77/C77</f>
        <v>1</v>
      </c>
      <c r="V77" s="8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</row>
    <row r="78" spans="1:53">
      <c r="A78" s="94"/>
      <c r="B78" s="23" t="s">
        <v>8</v>
      </c>
      <c r="C78" s="76">
        <f>C73+C77</f>
        <v>195140.61999999997</v>
      </c>
      <c r="D78" s="76">
        <f>D73+D77</f>
        <v>195140.59999999998</v>
      </c>
      <c r="E78" s="76">
        <f t="shared" ref="E78:L78" si="5">E73+E77</f>
        <v>0</v>
      </c>
      <c r="F78" s="76">
        <f t="shared" si="5"/>
        <v>0</v>
      </c>
      <c r="G78" s="76">
        <f t="shared" si="5"/>
        <v>0</v>
      </c>
      <c r="H78" s="76">
        <f t="shared" si="5"/>
        <v>0</v>
      </c>
      <c r="I78" s="76">
        <f t="shared" si="5"/>
        <v>194281.81999999998</v>
      </c>
      <c r="J78" s="76">
        <f t="shared" si="5"/>
        <v>194281.8</v>
      </c>
      <c r="K78" s="76">
        <f t="shared" si="5"/>
        <v>858.8</v>
      </c>
      <c r="L78" s="76">
        <f t="shared" si="5"/>
        <v>858.8</v>
      </c>
      <c r="M78" s="76"/>
      <c r="N78" s="76"/>
      <c r="O78" s="76"/>
      <c r="P78" s="76"/>
      <c r="Q78" s="76"/>
      <c r="R78" s="76"/>
      <c r="S78" s="77"/>
      <c r="T78" s="77"/>
      <c r="U78" s="79">
        <f>D78/C78</f>
        <v>0.99999989750980611</v>
      </c>
      <c r="V78" s="88"/>
      <c r="W78" s="107"/>
      <c r="X78" s="107"/>
    </row>
    <row r="79" spans="1:53" ht="39.75" customHeight="1">
      <c r="A79" s="241"/>
      <c r="B79" s="242"/>
      <c r="C79" s="243"/>
      <c r="D79" s="243"/>
      <c r="E79" s="243"/>
      <c r="F79" s="243"/>
      <c r="G79" s="243"/>
      <c r="H79" s="243"/>
      <c r="I79" s="243"/>
      <c r="J79" s="243"/>
      <c r="K79" s="239"/>
      <c r="L79" s="239"/>
      <c r="M79" s="239"/>
      <c r="N79" s="239"/>
      <c r="O79" s="239"/>
      <c r="P79" s="239"/>
      <c r="Q79" s="239"/>
      <c r="R79" s="239"/>
      <c r="S79" s="240"/>
      <c r="T79" s="240"/>
      <c r="U79" s="78"/>
      <c r="V79" s="88"/>
      <c r="W79" s="107"/>
      <c r="X79" s="107"/>
    </row>
    <row r="80" spans="1:53" ht="24.75" customHeight="1">
      <c r="A80" s="18" t="s">
        <v>159</v>
      </c>
      <c r="B80" s="14"/>
      <c r="C80" s="15"/>
      <c r="D80" s="15"/>
      <c r="E80" s="16"/>
      <c r="F80" s="16"/>
      <c r="G80" s="16"/>
      <c r="H80" s="16"/>
      <c r="I80" s="44"/>
      <c r="J80" s="44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254" t="s">
        <v>89</v>
      </c>
      <c r="V80" s="88"/>
    </row>
    <row r="81" spans="1:53" ht="24.75" hidden="1" customHeight="1">
      <c r="A81" s="99" t="s">
        <v>24</v>
      </c>
      <c r="B81" s="100"/>
      <c r="C81" s="101"/>
      <c r="D81" s="101"/>
      <c r="E81" s="99"/>
      <c r="F81" s="99"/>
      <c r="G81" s="99"/>
      <c r="H81" s="99"/>
      <c r="I81" s="102"/>
      <c r="J81" s="101"/>
      <c r="K81" s="99"/>
      <c r="L81" s="99"/>
      <c r="M81" s="99"/>
      <c r="N81" s="99"/>
      <c r="O81" s="99"/>
      <c r="P81" s="99"/>
      <c r="Q81" s="99"/>
      <c r="R81" s="99"/>
      <c r="S81" s="103"/>
      <c r="T81" s="103"/>
      <c r="U81" s="104" t="s">
        <v>89</v>
      </c>
      <c r="V81" s="88"/>
    </row>
    <row r="82" spans="1:53" ht="178.5" customHeight="1">
      <c r="A82" s="5"/>
      <c r="B82" s="32"/>
      <c r="E82" s="5"/>
      <c r="F82" s="5"/>
      <c r="G82" s="5"/>
      <c r="H82" s="5"/>
      <c r="J82" s="86"/>
      <c r="K82" s="5"/>
      <c r="L82" s="5"/>
      <c r="M82" s="5"/>
      <c r="N82" s="5"/>
      <c r="O82" s="5"/>
      <c r="P82" s="5"/>
      <c r="Q82" s="5"/>
      <c r="R82" s="5"/>
      <c r="U82" s="26"/>
      <c r="V82" s="105"/>
    </row>
    <row r="83" spans="1:53">
      <c r="A83" s="6" t="s">
        <v>26</v>
      </c>
      <c r="B83" s="28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88"/>
    </row>
    <row r="84" spans="1:53">
      <c r="A84" s="5" t="s">
        <v>25</v>
      </c>
      <c r="B84" s="30"/>
      <c r="E84" s="5"/>
      <c r="F84" s="5"/>
      <c r="G84" s="5"/>
      <c r="H84" s="5"/>
      <c r="K84" s="5"/>
      <c r="L84" s="5"/>
      <c r="M84" s="5"/>
      <c r="N84" s="5"/>
      <c r="O84" s="5"/>
      <c r="P84" s="5"/>
      <c r="Q84" s="5"/>
      <c r="R84" s="5"/>
      <c r="V84" s="88"/>
    </row>
    <row r="85" spans="1:53">
      <c r="A85" s="269" t="s">
        <v>80</v>
      </c>
      <c r="B85" s="269"/>
      <c r="D85" s="13"/>
      <c r="E85" s="5"/>
      <c r="F85" s="5"/>
      <c r="G85" s="5"/>
      <c r="H85" s="5"/>
      <c r="K85" s="5"/>
      <c r="L85" s="5"/>
      <c r="M85" s="5"/>
      <c r="N85" s="5"/>
      <c r="O85" s="5"/>
      <c r="P85" s="5"/>
      <c r="Q85" s="5"/>
      <c r="R85" s="5"/>
      <c r="V85" s="88"/>
    </row>
    <row r="86" spans="1:53" s="103" customFormat="1" ht="261.75" customHeight="1">
      <c r="A86" s="7"/>
      <c r="B86" s="7"/>
      <c r="C86" s="12"/>
      <c r="D86" s="12"/>
      <c r="E86" s="7"/>
      <c r="F86" s="7"/>
      <c r="G86" s="7"/>
      <c r="H86" s="7"/>
      <c r="I86" s="45"/>
      <c r="J86" s="12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88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</row>
    <row r="87" spans="1:53">
      <c r="B87" s="7"/>
      <c r="V87" s="88"/>
    </row>
    <row r="88" spans="1:53">
      <c r="B88" s="7"/>
      <c r="V88" s="88"/>
    </row>
    <row r="89" spans="1:53">
      <c r="V89" s="88"/>
    </row>
    <row r="90" spans="1:53">
      <c r="V90" s="88"/>
    </row>
    <row r="91" spans="1:53">
      <c r="V91" s="88"/>
    </row>
    <row r="92" spans="1:53">
      <c r="V92" s="88"/>
    </row>
    <row r="93" spans="1:53">
      <c r="V93" s="88"/>
    </row>
    <row r="94" spans="1:53">
      <c r="V94" s="88"/>
    </row>
    <row r="95" spans="1:53">
      <c r="V95" s="89"/>
    </row>
    <row r="96" spans="1:53">
      <c r="V96" s="88"/>
    </row>
    <row r="97" spans="1:53">
      <c r="V97" s="88"/>
    </row>
    <row r="98" spans="1:53">
      <c r="V98" s="88"/>
    </row>
    <row r="99" spans="1:53" s="96" customFormat="1">
      <c r="A99" s="7"/>
      <c r="B99" s="29"/>
      <c r="C99" s="12"/>
      <c r="D99" s="12"/>
      <c r="E99" s="7"/>
      <c r="F99" s="7"/>
      <c r="G99" s="7"/>
      <c r="H99" s="7"/>
      <c r="I99" s="45"/>
      <c r="J99" s="12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87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</row>
    <row r="100" spans="1:53">
      <c r="V100" s="89"/>
    </row>
    <row r="101" spans="1:53" ht="63.75" customHeight="1">
      <c r="V101" s="89"/>
      <c r="X101" s="89"/>
    </row>
    <row r="102" spans="1:53">
      <c r="V102" s="89"/>
    </row>
    <row r="103" spans="1:53">
      <c r="V103" s="89"/>
    </row>
    <row r="104" spans="1:53" s="96" customFormat="1">
      <c r="A104" s="7"/>
      <c r="B104" s="29"/>
      <c r="C104" s="12"/>
      <c r="D104" s="12"/>
      <c r="E104" s="7"/>
      <c r="F104" s="7"/>
      <c r="G104" s="7"/>
      <c r="H104" s="7"/>
      <c r="I104" s="45"/>
      <c r="J104" s="12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97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</row>
    <row r="105" spans="1:53">
      <c r="V105" s="97"/>
    </row>
    <row r="107" spans="1:53" ht="409.5" customHeight="1"/>
    <row r="108" spans="1:53" s="95" customFormat="1" ht="13.5" customHeight="1">
      <c r="A108" s="7"/>
      <c r="B108" s="29"/>
      <c r="C108" s="12"/>
      <c r="D108" s="12"/>
      <c r="E108" s="7"/>
      <c r="F108" s="7"/>
      <c r="G108" s="7"/>
      <c r="H108" s="7"/>
      <c r="I108" s="45"/>
      <c r="J108" s="12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2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</row>
    <row r="109" spans="1:53" s="95" customFormat="1" ht="13.5" customHeight="1">
      <c r="A109" s="7"/>
      <c r="B109" s="29"/>
      <c r="C109" s="12"/>
      <c r="D109" s="12"/>
      <c r="E109" s="7"/>
      <c r="F109" s="7"/>
      <c r="G109" s="7"/>
      <c r="H109" s="7"/>
      <c r="I109" s="45"/>
      <c r="J109" s="12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2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  <c r="AY109" s="97"/>
      <c r="AZ109" s="97"/>
      <c r="BA109" s="97"/>
    </row>
    <row r="110" spans="1:53" ht="13.5" customHeight="1"/>
  </sheetData>
  <mergeCells count="23">
    <mergeCell ref="K2:U2"/>
    <mergeCell ref="A6:U6"/>
    <mergeCell ref="A4:U4"/>
    <mergeCell ref="A5:U5"/>
    <mergeCell ref="A7:U7"/>
    <mergeCell ref="A8:A11"/>
    <mergeCell ref="A41:A42"/>
    <mergeCell ref="A85:B85"/>
    <mergeCell ref="E10:F10"/>
    <mergeCell ref="G10:H10"/>
    <mergeCell ref="B13:U13"/>
    <mergeCell ref="B8:B11"/>
    <mergeCell ref="U8:U11"/>
    <mergeCell ref="S8:T10"/>
    <mergeCell ref="K10:L10"/>
    <mergeCell ref="I10:J10"/>
    <mergeCell ref="M9:R9"/>
    <mergeCell ref="M10:N10"/>
    <mergeCell ref="O10:P10"/>
    <mergeCell ref="C9:L9"/>
    <mergeCell ref="C8:R8"/>
    <mergeCell ref="C10:D10"/>
    <mergeCell ref="Q10:R10"/>
  </mergeCells>
  <pageMargins left="0.70866141732283472" right="0.70866141732283472" top="1.1811023622047245" bottom="0.43307086614173229" header="0.31496062992125984" footer="0.31496062992125984"/>
  <pageSetup paperSize="9" scale="1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tabSelected="1" workbookViewId="0">
      <selection activeCell="B31" sqref="B31"/>
    </sheetView>
  </sheetViews>
  <sheetFormatPr defaultRowHeight="15"/>
  <cols>
    <col min="1" max="1" width="9.140625" style="170"/>
    <col min="2" max="2" width="85.42578125" customWidth="1"/>
    <col min="3" max="5" width="11.28515625" bestFit="1" customWidth="1"/>
    <col min="6" max="6" width="9.28515625" bestFit="1" customWidth="1"/>
    <col min="7" max="7" width="13.28515625" customWidth="1"/>
    <col min="8" max="8" width="15.28515625" customWidth="1"/>
    <col min="9" max="9" width="9.28515625" bestFit="1" customWidth="1"/>
    <col min="10" max="10" width="10.5703125" customWidth="1"/>
  </cols>
  <sheetData>
    <row r="1" spans="1:10" ht="15.75">
      <c r="B1" s="122"/>
      <c r="C1" s="123"/>
      <c r="D1" s="123"/>
      <c r="E1" s="124"/>
      <c r="F1" s="125"/>
      <c r="G1" s="126"/>
      <c r="H1" s="276" t="s">
        <v>117</v>
      </c>
      <c r="I1" s="276"/>
      <c r="J1" s="276"/>
    </row>
    <row r="2" spans="1:10" ht="93" customHeight="1">
      <c r="B2" s="122"/>
      <c r="C2" s="123"/>
      <c r="D2" s="123"/>
      <c r="E2" s="124"/>
      <c r="F2" s="123"/>
      <c r="G2" s="126"/>
      <c r="H2" s="271" t="s">
        <v>155</v>
      </c>
      <c r="I2" s="271"/>
      <c r="J2" s="271"/>
    </row>
    <row r="3" spans="1:10" ht="9" customHeight="1">
      <c r="B3" s="122"/>
      <c r="C3" s="123"/>
      <c r="D3" s="123"/>
      <c r="E3" s="124"/>
      <c r="F3" s="123"/>
      <c r="G3" s="126"/>
      <c r="H3" s="126"/>
      <c r="I3" s="126"/>
      <c r="J3" s="126"/>
    </row>
    <row r="4" spans="1:10" ht="18.75">
      <c r="B4" s="277" t="s">
        <v>158</v>
      </c>
      <c r="C4" s="277"/>
      <c r="D4" s="277"/>
      <c r="E4" s="277"/>
      <c r="F4" s="277"/>
      <c r="G4" s="277"/>
      <c r="H4" s="277"/>
      <c r="I4" s="277"/>
      <c r="J4" s="277"/>
    </row>
    <row r="5" spans="1:10" ht="8.25" customHeight="1">
      <c r="B5" s="122"/>
      <c r="C5" s="123"/>
      <c r="D5" s="123"/>
      <c r="E5" s="124"/>
      <c r="F5" s="123"/>
      <c r="G5" s="126"/>
      <c r="H5" s="126"/>
      <c r="I5" s="126"/>
      <c r="J5" s="126"/>
    </row>
    <row r="6" spans="1:10" ht="15.75">
      <c r="A6" s="292" t="s">
        <v>0</v>
      </c>
      <c r="B6" s="278" t="s">
        <v>118</v>
      </c>
      <c r="C6" s="279" t="s">
        <v>119</v>
      </c>
      <c r="D6" s="280"/>
      <c r="E6" s="280"/>
      <c r="F6" s="281" t="s">
        <v>120</v>
      </c>
      <c r="G6" s="283" t="s">
        <v>121</v>
      </c>
      <c r="H6" s="284"/>
      <c r="I6" s="285" t="s">
        <v>148</v>
      </c>
      <c r="J6" s="279" t="s">
        <v>149</v>
      </c>
    </row>
    <row r="7" spans="1:10" ht="144.75" customHeight="1">
      <c r="A7" s="293"/>
      <c r="B7" s="278"/>
      <c r="C7" s="127" t="s">
        <v>6</v>
      </c>
      <c r="D7" s="127" t="s">
        <v>7</v>
      </c>
      <c r="E7" s="128" t="s">
        <v>122</v>
      </c>
      <c r="F7" s="282"/>
      <c r="G7" s="129" t="s">
        <v>6</v>
      </c>
      <c r="H7" s="129" t="s">
        <v>7</v>
      </c>
      <c r="I7" s="286"/>
      <c r="J7" s="280"/>
    </row>
    <row r="8" spans="1:10">
      <c r="A8" s="130">
        <v>1</v>
      </c>
      <c r="B8" s="130">
        <v>2</v>
      </c>
      <c r="C8" s="176">
        <v>3</v>
      </c>
      <c r="D8" s="176">
        <v>4</v>
      </c>
      <c r="E8" s="176">
        <v>5</v>
      </c>
      <c r="F8" s="176">
        <v>6</v>
      </c>
      <c r="G8" s="176">
        <v>7</v>
      </c>
      <c r="H8" s="176">
        <v>8</v>
      </c>
      <c r="I8" s="176">
        <v>9</v>
      </c>
      <c r="J8" s="177">
        <v>10</v>
      </c>
    </row>
    <row r="9" spans="1:10" ht="47.25">
      <c r="A9" s="171" t="s">
        <v>12</v>
      </c>
      <c r="B9" s="175" t="str">
        <f>Лист1!B14</f>
        <v>Координация действий дежурных и диспетчерских служб города в режимах повседневной деятельности, повышенной готовности и чрезвычайной ситуации, обеспечение функционирования системы -112</v>
      </c>
      <c r="C9" s="174"/>
      <c r="D9" s="135"/>
      <c r="E9" s="178"/>
      <c r="F9" s="135"/>
      <c r="G9" s="136"/>
      <c r="H9" s="136"/>
      <c r="I9" s="136"/>
      <c r="J9" s="146"/>
    </row>
    <row r="10" spans="1:10" ht="78.75">
      <c r="A10" s="172" t="s">
        <v>10</v>
      </c>
      <c r="B10" s="168" t="str">
        <f>Лист1!B15</f>
        <v>Количество поступивших и обработанных звонков и сообщений от населения и организаций города Челябинска о любых чрезвычайных происшествиях, несущих информацию об угрозе или факте возникновения чрезвычайной ситуации средствами службы Муниципального казенного учреждения «Единая дежурно-диспетчерская служба – 112 города Челябинска»  (условных единиц)</v>
      </c>
      <c r="C10" s="186">
        <f>Лист1!S15</f>
        <v>500000</v>
      </c>
      <c r="D10" s="186">
        <f>Лист1!T15</f>
        <v>812936</v>
      </c>
      <c r="E10" s="187">
        <f>D10-C10</f>
        <v>312936</v>
      </c>
      <c r="F10" s="187">
        <f>D10/C10</f>
        <v>1.625872</v>
      </c>
      <c r="G10" s="188" t="s">
        <v>123</v>
      </c>
      <c r="H10" s="188" t="s">
        <v>123</v>
      </c>
      <c r="I10" s="189" t="s">
        <v>123</v>
      </c>
      <c r="J10" s="189" t="s">
        <v>123</v>
      </c>
    </row>
    <row r="11" spans="1:10" ht="47.25">
      <c r="A11" s="171" t="s">
        <v>33</v>
      </c>
      <c r="B11" s="168" t="str">
        <f>Лист1!B16</f>
        <v>Количество случаев комплексного реагирования экстренных оперативных служб на сообщения поступающие по единому номеру вызова экстренных оперативных служб «112»  (условных единиц)</v>
      </c>
      <c r="C11" s="63">
        <f>Лист1!S16</f>
        <v>2300</v>
      </c>
      <c r="D11" s="63">
        <f>Лист1!T16</f>
        <v>2310</v>
      </c>
      <c r="E11" s="190">
        <f t="shared" ref="E11:E18" si="0">D11-C11</f>
        <v>10</v>
      </c>
      <c r="F11" s="190">
        <f t="shared" ref="F11:F18" si="1">D11/C11</f>
        <v>1.0043478260869565</v>
      </c>
      <c r="G11" s="191" t="s">
        <v>123</v>
      </c>
      <c r="H11" s="191" t="s">
        <v>123</v>
      </c>
      <c r="I11" s="192" t="s">
        <v>123</v>
      </c>
      <c r="J11" s="192" t="s">
        <v>123</v>
      </c>
    </row>
    <row r="12" spans="1:10" ht="31.5">
      <c r="A12" s="171" t="s">
        <v>34</v>
      </c>
      <c r="B12" s="168" t="str">
        <f>Лист1!B18</f>
        <v>Формирование и ведение аналитической базы данных по происшествиям на территории Челябинского городского округа (процентов)</v>
      </c>
      <c r="C12" s="63">
        <f>Лист1!S18</f>
        <v>100</v>
      </c>
      <c r="D12" s="63">
        <f>Лист1!T18</f>
        <v>100</v>
      </c>
      <c r="E12" s="190">
        <f t="shared" si="0"/>
        <v>0</v>
      </c>
      <c r="F12" s="190">
        <f t="shared" si="1"/>
        <v>1</v>
      </c>
      <c r="G12" s="191" t="s">
        <v>123</v>
      </c>
      <c r="H12" s="191" t="s">
        <v>123</v>
      </c>
      <c r="I12" s="192" t="s">
        <v>123</v>
      </c>
      <c r="J12" s="192" t="s">
        <v>123</v>
      </c>
    </row>
    <row r="13" spans="1:10" ht="31.5">
      <c r="A13" s="171" t="s">
        <v>38</v>
      </c>
      <c r="B13" s="168" t="str">
        <f>Лист1!B18</f>
        <v>Формирование и ведение аналитической базы данных по происшествиям на территории Челябинского городского округа (процентов)</v>
      </c>
      <c r="C13" s="63">
        <f>Лист1!S18</f>
        <v>100</v>
      </c>
      <c r="D13" s="63">
        <f>Лист1!T18</f>
        <v>100</v>
      </c>
      <c r="E13" s="190">
        <f t="shared" si="0"/>
        <v>0</v>
      </c>
      <c r="F13" s="190">
        <f t="shared" si="1"/>
        <v>1</v>
      </c>
      <c r="G13" s="191" t="s">
        <v>123</v>
      </c>
      <c r="H13" s="191" t="s">
        <v>123</v>
      </c>
      <c r="I13" s="192" t="s">
        <v>123</v>
      </c>
      <c r="J13" s="192" t="s">
        <v>123</v>
      </c>
    </row>
    <row r="14" spans="1:10" ht="126">
      <c r="A14" s="171" t="s">
        <v>39</v>
      </c>
      <c r="B14" s="168" t="str">
        <f>Лист1!B19</f>
        <v>Процент оповещения должностных лиц комиссии по чрезвычайным ситуациям и обеспечению пожарной безопасности, Челябинского муниципального звена территориальной подсистемы единой государственной системы предупреждения и ликвидации чрезвычайных ситуаций, Управления по обеспечению безопасности жизнедеятельности населения города Челябинска об угрозе возникновения или возникновении чрезвычайных ситуаций природного и техногенного характера от количества случаев возникновения угроз и чрезвычайных ситуаций природного и техногенного характера, происшествий или аварий (процентов)</v>
      </c>
      <c r="C14" s="63">
        <f>Лист1!S19</f>
        <v>100</v>
      </c>
      <c r="D14" s="63">
        <f>Лист1!T19</f>
        <v>100</v>
      </c>
      <c r="E14" s="190">
        <f t="shared" si="0"/>
        <v>0</v>
      </c>
      <c r="F14" s="190">
        <f t="shared" si="1"/>
        <v>1</v>
      </c>
      <c r="G14" s="191" t="s">
        <v>123</v>
      </c>
      <c r="H14" s="191" t="s">
        <v>123</v>
      </c>
      <c r="I14" s="192" t="s">
        <v>123</v>
      </c>
      <c r="J14" s="192" t="s">
        <v>123</v>
      </c>
    </row>
    <row r="15" spans="1:10" ht="78.75">
      <c r="A15" s="171" t="s">
        <v>40</v>
      </c>
      <c r="B15" s="168" t="str">
        <f>Лист1!B20</f>
        <v>Количество взаимодействий с организациями по размещению на медиа экранах города Челябинска видеороликов различной тематики в сфере защиты населения от чрезвычайных ситуаций, обеспечения пожарной безопасности и безопасности на водных объектах, таких как: внимание, тонкий лед, лесные пожары, купальный сезон, экстренный вызов и другие    (условных единиц)</v>
      </c>
      <c r="C15" s="63">
        <f>Лист1!S20</f>
        <v>20</v>
      </c>
      <c r="D15" s="63">
        <f>Лист1!T20</f>
        <v>20</v>
      </c>
      <c r="E15" s="190">
        <f t="shared" si="0"/>
        <v>0</v>
      </c>
      <c r="F15" s="190">
        <f t="shared" si="1"/>
        <v>1</v>
      </c>
      <c r="G15" s="191" t="s">
        <v>123</v>
      </c>
      <c r="H15" s="191" t="s">
        <v>123</v>
      </c>
      <c r="I15" s="192" t="s">
        <v>123</v>
      </c>
      <c r="J15" s="192" t="s">
        <v>123</v>
      </c>
    </row>
    <row r="16" spans="1:10" ht="78.75">
      <c r="A16" s="171" t="s">
        <v>41</v>
      </c>
      <c r="B16" s="168" t="str">
        <f>Лист1!B22</f>
        <v>Подготовка информационных карт по основным социально-значимым происшествиям, таких как: обстановка на водных объектах (купальный сезон), распределение по территории города Челябинска сообщений граждан (о присутствии в атмосферном воздухе посторонних запахов, жалоб на шум от полетов самолетов, подтоплений и других)  (условных единиц)</v>
      </c>
      <c r="C16" s="63">
        <f>Лист1!S22</f>
        <v>32</v>
      </c>
      <c r="D16" s="63">
        <f>Лист1!T22</f>
        <v>32</v>
      </c>
      <c r="E16" s="190">
        <f t="shared" si="0"/>
        <v>0</v>
      </c>
      <c r="F16" s="190">
        <f t="shared" si="1"/>
        <v>1</v>
      </c>
      <c r="G16" s="191" t="s">
        <v>123</v>
      </c>
      <c r="H16" s="191" t="s">
        <v>123</v>
      </c>
      <c r="I16" s="192" t="s">
        <v>123</v>
      </c>
      <c r="J16" s="192" t="s">
        <v>123</v>
      </c>
    </row>
    <row r="17" spans="1:10" ht="78.75">
      <c r="A17" s="171" t="s">
        <v>65</v>
      </c>
      <c r="B17" s="168" t="str">
        <f>Лист1!B22</f>
        <v>Подготовка информационных карт по основным социально-значимым происшествиям, таких как: обстановка на водных объектах (купальный сезон), распределение по территории города Челябинска сообщений граждан (о присутствии в атмосферном воздухе посторонних запахов, жалоб на шум от полетов самолетов, подтоплений и других)  (условных единиц)</v>
      </c>
      <c r="C17" s="63">
        <f>Лист1!S23</f>
        <v>800</v>
      </c>
      <c r="D17" s="63">
        <f>Лист1!T23</f>
        <v>1260</v>
      </c>
      <c r="E17" s="190">
        <f t="shared" si="0"/>
        <v>460</v>
      </c>
      <c r="F17" s="190">
        <f t="shared" si="1"/>
        <v>1.575</v>
      </c>
      <c r="G17" s="191" t="s">
        <v>123</v>
      </c>
      <c r="H17" s="191" t="s">
        <v>123</v>
      </c>
      <c r="I17" s="192" t="s">
        <v>123</v>
      </c>
      <c r="J17" s="192" t="s">
        <v>123</v>
      </c>
    </row>
    <row r="18" spans="1:10" ht="78.75">
      <c r="A18" s="171" t="s">
        <v>67</v>
      </c>
      <c r="B18" s="168" t="str">
        <f>Лист1!B23</f>
        <v>Случаи информирования населения об оперативной обстановке на территории города Челябинска, экстренных предупреждениях и прогнозах неблагоприятных метеорологических явлений на территории города, плановых отключениях в системе жилищно-коммунального хозяйства, отмене занятий в учебных заведениях в связи с низкими температурами  (условных единиц)</v>
      </c>
      <c r="C18" s="63">
        <f>Лист1!S24</f>
        <v>18</v>
      </c>
      <c r="D18" s="63">
        <f>Лист1!T24</f>
        <v>18</v>
      </c>
      <c r="E18" s="190">
        <f t="shared" si="0"/>
        <v>0</v>
      </c>
      <c r="F18" s="190">
        <f t="shared" si="1"/>
        <v>1</v>
      </c>
      <c r="G18" s="191" t="s">
        <v>123</v>
      </c>
      <c r="H18" s="191" t="s">
        <v>123</v>
      </c>
      <c r="I18" s="192" t="s">
        <v>123</v>
      </c>
      <c r="J18" s="192" t="s">
        <v>123</v>
      </c>
    </row>
    <row r="19" spans="1:10" ht="15.75">
      <c r="A19" s="171"/>
      <c r="B19" s="134" t="s">
        <v>124</v>
      </c>
      <c r="C19" s="193"/>
      <c r="D19" s="193"/>
      <c r="E19" s="194"/>
      <c r="F19" s="193"/>
      <c r="G19" s="195"/>
      <c r="H19" s="195"/>
      <c r="I19" s="195"/>
      <c r="J19" s="196">
        <f>H20/H74</f>
        <v>0.16999009526215769</v>
      </c>
    </row>
    <row r="20" spans="1:10" ht="15.75">
      <c r="A20" s="171"/>
      <c r="B20" s="137" t="s">
        <v>125</v>
      </c>
      <c r="C20" s="197" t="s">
        <v>123</v>
      </c>
      <c r="D20" s="197" t="s">
        <v>123</v>
      </c>
      <c r="E20" s="198" t="s">
        <v>123</v>
      </c>
      <c r="F20" s="197">
        <f>(F10+F11+F12+F13+F14+F15+F16+F17+F18)/9</f>
        <v>1.1339133140096618</v>
      </c>
      <c r="G20" s="199">
        <f>Лист1!C14</f>
        <v>33156.239999999998</v>
      </c>
      <c r="H20" s="199">
        <f>Лист1!D14</f>
        <v>33156.239999999998</v>
      </c>
      <c r="I20" s="199">
        <f>H20/G20</f>
        <v>1</v>
      </c>
      <c r="J20" s="199">
        <f>F20/I20</f>
        <v>1.1339133140096618</v>
      </c>
    </row>
    <row r="21" spans="1:10" ht="47.25">
      <c r="A21" s="171" t="s">
        <v>13</v>
      </c>
      <c r="B21" s="173" t="str">
        <f>Лист1!B26</f>
        <v>Ликвидация последствий чрезвычайных ситуаций, происшествий и обеспечение безопасности людей на водных объектах, охраны их жизни и здоровья</v>
      </c>
      <c r="C21" s="200"/>
      <c r="D21" s="193"/>
      <c r="E21" s="194"/>
      <c r="F21" s="193"/>
      <c r="G21" s="195"/>
      <c r="H21" s="195"/>
      <c r="I21" s="195"/>
      <c r="J21" s="196"/>
    </row>
    <row r="22" spans="1:10" ht="31.5">
      <c r="A22" s="171" t="s">
        <v>14</v>
      </c>
      <c r="B22" s="133" t="str">
        <f>Лист1!B27</f>
        <v>Количество выездов поисково-спасательного отряда Муниципального казенного учреждения «Челябинская городская служба спасения» (единиц)</v>
      </c>
      <c r="C22" s="187">
        <f>Лист1!S27</f>
        <v>2800</v>
      </c>
      <c r="D22" s="187">
        <f>Лист1!T27</f>
        <v>3019</v>
      </c>
      <c r="E22" s="201">
        <f>D22-C22</f>
        <v>219</v>
      </c>
      <c r="F22" s="187">
        <f>D22/C22</f>
        <v>1.0782142857142858</v>
      </c>
      <c r="G22" s="189" t="s">
        <v>123</v>
      </c>
      <c r="H22" s="189" t="s">
        <v>123</v>
      </c>
      <c r="I22" s="189" t="s">
        <v>123</v>
      </c>
      <c r="J22" s="189" t="s">
        <v>123</v>
      </c>
    </row>
    <row r="23" spans="1:10" ht="47.25">
      <c r="A23" s="171" t="s">
        <v>15</v>
      </c>
      <c r="B23" s="133" t="str">
        <f>Лист1!B28</f>
        <v>Количество лиц, которым оказана помощь поисково-спасательным отрядом Муниципального казенного учреждения «Челябинская городская служба спасения» (человек)</v>
      </c>
      <c r="C23" s="190">
        <f>Лист1!S28</f>
        <v>1300</v>
      </c>
      <c r="D23" s="190">
        <f>Лист1!T28</f>
        <v>1369</v>
      </c>
      <c r="E23" s="202">
        <f>D23-C23</f>
        <v>69</v>
      </c>
      <c r="F23" s="190">
        <f>D23/C23</f>
        <v>1.053076923076923</v>
      </c>
      <c r="G23" s="192" t="s">
        <v>123</v>
      </c>
      <c r="H23" s="192" t="s">
        <v>123</v>
      </c>
      <c r="I23" s="192" t="s">
        <v>123</v>
      </c>
      <c r="J23" s="192" t="s">
        <v>123</v>
      </c>
    </row>
    <row r="24" spans="1:10" ht="47.25">
      <c r="A24" s="171" t="s">
        <v>68</v>
      </c>
      <c r="B24" s="133" t="str">
        <f>Лист1!B30</f>
        <v>Обеспечение безопасности общественных (массовых) мероприятий силами Муниципального казенного учреждения «Челябинская городская служба спасения» Количество мероприятий (единиц)</v>
      </c>
      <c r="C24" s="190">
        <f>Лист1!S30</f>
        <v>5</v>
      </c>
      <c r="D24" s="190">
        <f>Лист1!T30</f>
        <v>5</v>
      </c>
      <c r="E24" s="202">
        <f>D24-C24</f>
        <v>0</v>
      </c>
      <c r="F24" s="190">
        <f>D24/C24</f>
        <v>1</v>
      </c>
      <c r="G24" s="192"/>
      <c r="H24" s="192"/>
      <c r="I24" s="192"/>
      <c r="J24" s="192"/>
    </row>
    <row r="25" spans="1:10" ht="31.5">
      <c r="A25" s="171" t="s">
        <v>69</v>
      </c>
      <c r="B25" s="133" t="str">
        <f>Лист1!B31</f>
        <v>Количество реагирований Муниципального казенного учреждения «Челябинская городская служба спасения» на химические аварии (единиц)</v>
      </c>
      <c r="C25" s="190">
        <f>Лист1!S31</f>
        <v>0</v>
      </c>
      <c r="D25" s="190">
        <f>Лист1!T31</f>
        <v>0</v>
      </c>
      <c r="E25" s="202">
        <f>D25-C25</f>
        <v>0</v>
      </c>
      <c r="F25" s="190"/>
      <c r="G25" s="192"/>
      <c r="H25" s="192"/>
      <c r="I25" s="192"/>
      <c r="J25" s="192"/>
    </row>
    <row r="26" spans="1:10" ht="15.75">
      <c r="A26" s="171"/>
      <c r="B26" s="138" t="s">
        <v>124</v>
      </c>
      <c r="C26" s="287">
        <f>H27/H74</f>
        <v>0.24849689617538898</v>
      </c>
      <c r="D26" s="288"/>
      <c r="E26" s="288"/>
      <c r="F26" s="288"/>
      <c r="G26" s="288"/>
      <c r="H26" s="288"/>
      <c r="I26" s="288"/>
      <c r="J26" s="289"/>
    </row>
    <row r="27" spans="1:10" ht="15.75">
      <c r="A27" s="171"/>
      <c r="B27" s="139" t="s">
        <v>125</v>
      </c>
      <c r="C27" s="203" t="s">
        <v>123</v>
      </c>
      <c r="D27" s="203" t="s">
        <v>123</v>
      </c>
      <c r="E27" s="204" t="s">
        <v>123</v>
      </c>
      <c r="F27" s="203">
        <f>(F22+F23+F24+F25)/3</f>
        <v>1.0437637362637362</v>
      </c>
      <c r="G27" s="205">
        <f>Лист1!C26</f>
        <v>48468.84</v>
      </c>
      <c r="H27" s="205">
        <f>Лист1!D26</f>
        <v>48468.84</v>
      </c>
      <c r="I27" s="205">
        <f>H27/G27</f>
        <v>1</v>
      </c>
      <c r="J27" s="205">
        <f>F27/I27</f>
        <v>1.0437637362637362</v>
      </c>
    </row>
    <row r="28" spans="1:10" ht="31.5">
      <c r="A28" s="171" t="s">
        <v>142</v>
      </c>
      <c r="B28" s="140" t="str">
        <f>Лист1!B32</f>
        <v>Подготовка населения и организаций к действиям в чрезвычайной ситуации в мирное и военное время</v>
      </c>
      <c r="C28" s="206"/>
      <c r="D28" s="206"/>
      <c r="E28" s="206"/>
      <c r="F28" s="206"/>
      <c r="G28" s="206"/>
      <c r="H28" s="206"/>
      <c r="I28" s="206"/>
      <c r="J28" s="207"/>
    </row>
    <row r="29" spans="1:10" ht="63">
      <c r="A29" s="171" t="s">
        <v>16</v>
      </c>
      <c r="B29" s="141" t="str">
        <f>Лист1!B33</f>
        <v>Реализация дополнительных профессиональных программ повышения квалификации Муниципальным бюджетным учреждением дополнительного профессионального образования  «Институт гражданской безопасности», далее МБУ ДПО  «ИГБ» (человеко-часов)</v>
      </c>
      <c r="C29" s="190">
        <f>Лист1!S33</f>
        <v>90963</v>
      </c>
      <c r="D29" s="190">
        <f>Лист1!T33</f>
        <v>96062</v>
      </c>
      <c r="E29" s="192">
        <f>D29-C29</f>
        <v>5099</v>
      </c>
      <c r="F29" s="192">
        <f>D29/C29</f>
        <v>1.0560557589349515</v>
      </c>
      <c r="G29" s="192" t="s">
        <v>123</v>
      </c>
      <c r="H29" s="192" t="s">
        <v>123</v>
      </c>
      <c r="I29" s="192" t="s">
        <v>123</v>
      </c>
      <c r="J29" s="192" t="s">
        <v>123</v>
      </c>
    </row>
    <row r="30" spans="1:10" ht="47.25">
      <c r="A30" s="171" t="s">
        <v>17</v>
      </c>
      <c r="B30" s="141" t="str">
        <f>Лист1!B34</f>
        <v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 и служащих МБУ ДПО  «ИГБ» (человеко-часов)</v>
      </c>
      <c r="C30" s="190">
        <f>Лист1!S34</f>
        <v>22038</v>
      </c>
      <c r="D30" s="190">
        <f>Лист1!T34</f>
        <v>20256</v>
      </c>
      <c r="E30" s="192">
        <f>D30-C30</f>
        <v>-1782</v>
      </c>
      <c r="F30" s="192">
        <f>D30/C30</f>
        <v>0.91913966784644707</v>
      </c>
      <c r="G30" s="192" t="s">
        <v>123</v>
      </c>
      <c r="H30" s="192" t="s">
        <v>123</v>
      </c>
      <c r="I30" s="192" t="s">
        <v>123</v>
      </c>
      <c r="J30" s="192" t="s">
        <v>123</v>
      </c>
    </row>
    <row r="31" spans="1:10" ht="31.5">
      <c r="A31" s="171" t="s">
        <v>32</v>
      </c>
      <c r="B31" s="141" t="str">
        <f>Лист1!B35</f>
        <v>Реализация дополнительных общеразвивающих программ МБУ ДПО  «ИГБ» (человеко-часов)</v>
      </c>
      <c r="C31" s="190">
        <f>Лист1!S35</f>
        <v>16806</v>
      </c>
      <c r="D31" s="190">
        <f>Лист1!T35</f>
        <v>20640</v>
      </c>
      <c r="E31" s="192">
        <f>D31-C31</f>
        <v>3834</v>
      </c>
      <c r="F31" s="192">
        <f>D31/C31</f>
        <v>1.2281328097108175</v>
      </c>
      <c r="G31" s="192" t="s">
        <v>123</v>
      </c>
      <c r="H31" s="192" t="s">
        <v>123</v>
      </c>
      <c r="I31" s="192" t="s">
        <v>123</v>
      </c>
      <c r="J31" s="192" t="s">
        <v>123</v>
      </c>
    </row>
    <row r="32" spans="1:10" ht="47.25">
      <c r="A32" s="171" t="s">
        <v>44</v>
      </c>
      <c r="B32" s="141" t="str">
        <f>Лист1!B36</f>
        <v>Мероприятия в сфере гражданской обороны (подготовка и обучение неработающего населения в области гражданской обороны: количество консультационных часов), осуществляемые МБУ ДПО  «ИГБ»  (человеко-часов)</v>
      </c>
      <c r="C32" s="190">
        <f>Лист1!S36</f>
        <v>4459.2</v>
      </c>
      <c r="D32" s="190">
        <f>Лист1!T36</f>
        <v>4459.2</v>
      </c>
      <c r="E32" s="192">
        <f>D32-C32</f>
        <v>0</v>
      </c>
      <c r="F32" s="192">
        <f>D32/C32</f>
        <v>1</v>
      </c>
      <c r="G32" s="192" t="s">
        <v>123</v>
      </c>
      <c r="H32" s="192" t="s">
        <v>123</v>
      </c>
      <c r="I32" s="192" t="s">
        <v>123</v>
      </c>
      <c r="J32" s="192" t="s">
        <v>123</v>
      </c>
    </row>
    <row r="33" spans="1:10" ht="15.75">
      <c r="A33" s="171"/>
      <c r="B33" s="138" t="s">
        <v>124</v>
      </c>
      <c r="C33" s="190"/>
      <c r="D33" s="190"/>
      <c r="E33" s="208"/>
      <c r="F33" s="190"/>
      <c r="G33" s="192"/>
      <c r="H33" s="192"/>
      <c r="I33" s="192"/>
      <c r="J33" s="192">
        <f>H34/H74</f>
        <v>5.9968088892138234E-2</v>
      </c>
    </row>
    <row r="34" spans="1:10" ht="15.75">
      <c r="A34" s="171"/>
      <c r="B34" s="139" t="s">
        <v>125</v>
      </c>
      <c r="C34" s="203" t="s">
        <v>123</v>
      </c>
      <c r="D34" s="203" t="s">
        <v>123</v>
      </c>
      <c r="E34" s="204" t="s">
        <v>123</v>
      </c>
      <c r="F34" s="209">
        <f>(F29+F30+F31+F32)/4</f>
        <v>1.050832059123054</v>
      </c>
      <c r="G34" s="205">
        <f>Лист1!C32</f>
        <v>11696.66</v>
      </c>
      <c r="H34" s="205">
        <f>Лист1!D32</f>
        <v>11696.66</v>
      </c>
      <c r="I34" s="205">
        <f>H34/G34</f>
        <v>1</v>
      </c>
      <c r="J34" s="205">
        <f>F34/I34</f>
        <v>1.050832059123054</v>
      </c>
    </row>
    <row r="35" spans="1:10" ht="47.25">
      <c r="A35" s="171" t="s">
        <v>35</v>
      </c>
      <c r="B35" s="142" t="s">
        <v>126</v>
      </c>
      <c r="C35" s="206"/>
      <c r="D35" s="206"/>
      <c r="E35" s="206"/>
      <c r="F35" s="206"/>
      <c r="G35" s="210"/>
      <c r="H35" s="210"/>
      <c r="I35" s="210"/>
      <c r="J35" s="211"/>
    </row>
    <row r="36" spans="1:10" ht="63">
      <c r="A36" s="171" t="s">
        <v>18</v>
      </c>
      <c r="B36" s="133" t="str">
        <f>Лист1!B39</f>
        <v>Количество разработанных муниципальных правовых актов в сфере гражданской обороны, защиты населения от чрезвычайных ситуаций, обеспечения пожарной безопасности и безопасности на водных объектах в соответствии с требованиями законодательства Российской Федерации (штук):</v>
      </c>
      <c r="C36" s="202">
        <f>Лист1!S39</f>
        <v>32</v>
      </c>
      <c r="D36" s="202">
        <f>Лист1!T39</f>
        <v>44</v>
      </c>
      <c r="E36" s="202">
        <f>D36-C36</f>
        <v>12</v>
      </c>
      <c r="F36" s="192">
        <f>D36/C36</f>
        <v>1.375</v>
      </c>
      <c r="G36" s="192" t="s">
        <v>123</v>
      </c>
      <c r="H36" s="192" t="s">
        <v>123</v>
      </c>
      <c r="I36" s="192" t="s">
        <v>123</v>
      </c>
      <c r="J36" s="192" t="s">
        <v>123</v>
      </c>
    </row>
    <row r="37" spans="1:10" ht="47.25">
      <c r="A37" s="171" t="s">
        <v>19</v>
      </c>
      <c r="B37" s="133" t="str">
        <f>Лист1!B40</f>
        <v>Количество проверок подведомственных учреждений, проведенных Управлением пообеспечению безопасности жизнедеятельности населения города Челябинска  (единиц):</v>
      </c>
      <c r="C37" s="202">
        <f>Лист1!S40</f>
        <v>4</v>
      </c>
      <c r="D37" s="202">
        <f>Лист1!T40</f>
        <v>4</v>
      </c>
      <c r="E37" s="202">
        <f>D37-C37</f>
        <v>0</v>
      </c>
      <c r="F37" s="192">
        <f>D37/C37</f>
        <v>1</v>
      </c>
      <c r="G37" s="192" t="s">
        <v>123</v>
      </c>
      <c r="H37" s="192" t="s">
        <v>123</v>
      </c>
      <c r="I37" s="192" t="s">
        <v>123</v>
      </c>
      <c r="J37" s="192" t="s">
        <v>123</v>
      </c>
    </row>
    <row r="38" spans="1:10" ht="15.75">
      <c r="A38" s="171"/>
      <c r="B38" s="138" t="s">
        <v>124</v>
      </c>
      <c r="C38" s="290">
        <f>H39/H74</f>
        <v>0.1380972393113144</v>
      </c>
      <c r="D38" s="290"/>
      <c r="E38" s="290"/>
      <c r="F38" s="290"/>
      <c r="G38" s="290"/>
      <c r="H38" s="290"/>
      <c r="I38" s="290"/>
      <c r="J38" s="290"/>
    </row>
    <row r="39" spans="1:10" ht="15.75">
      <c r="A39" s="171"/>
      <c r="B39" s="139" t="s">
        <v>125</v>
      </c>
      <c r="C39" s="203" t="s">
        <v>123</v>
      </c>
      <c r="D39" s="203" t="s">
        <v>123</v>
      </c>
      <c r="E39" s="204" t="s">
        <v>123</v>
      </c>
      <c r="F39" s="203">
        <f>(F36+F37)/2</f>
        <v>1.1875</v>
      </c>
      <c r="G39" s="205">
        <f>Лист1!C37</f>
        <v>26935.62</v>
      </c>
      <c r="H39" s="205">
        <f>Лист1!D37</f>
        <v>26935.599999999999</v>
      </c>
      <c r="I39" s="205">
        <f>H39/G39</f>
        <v>0.99999925748878249</v>
      </c>
      <c r="J39" s="205">
        <f>F39/I39</f>
        <v>1.1875008817327255</v>
      </c>
    </row>
    <row r="40" spans="1:10" ht="47.25">
      <c r="A40" s="171" t="s">
        <v>20</v>
      </c>
      <c r="B40" s="143" t="str">
        <f>Лист1!B41</f>
        <v>Мероприятия в области гражданской обороны, предупреждения и ликвидации последствий чрезвычайных ситуаций, обеспечения  мер пожарной безопасности и безопасности  на водных объектах *</v>
      </c>
      <c r="C40" s="212"/>
      <c r="D40" s="212"/>
      <c r="E40" s="212"/>
      <c r="F40" s="212"/>
      <c r="G40" s="212"/>
      <c r="H40" s="212"/>
      <c r="I40" s="212"/>
      <c r="J40" s="213"/>
    </row>
    <row r="41" spans="1:10" ht="15.75">
      <c r="A41" s="171" t="s">
        <v>21</v>
      </c>
      <c r="B41" s="144" t="str">
        <f>Лист1!B43</f>
        <v>Мероприятия в области гражданской обороны</v>
      </c>
      <c r="C41" s="214"/>
      <c r="D41" s="214"/>
      <c r="E41" s="214"/>
      <c r="F41" s="215"/>
      <c r="G41" s="216" t="s">
        <v>123</v>
      </c>
      <c r="H41" s="216" t="s">
        <v>123</v>
      </c>
      <c r="I41" s="216" t="s">
        <v>123</v>
      </c>
      <c r="J41" s="216" t="s">
        <v>123</v>
      </c>
    </row>
    <row r="42" spans="1:10" ht="31.5">
      <c r="A42" s="171" t="s">
        <v>51</v>
      </c>
      <c r="B42" s="54" t="str">
        <f>Лист1!B44</f>
        <v>Приобретение дополнительного оборудования для МКУ "ЕДДС-112" (дипольная антена) (штук)</v>
      </c>
      <c r="C42" s="202">
        <f>Лист1!S44</f>
        <v>0</v>
      </c>
      <c r="D42" s="202">
        <f>Лист1!T44</f>
        <v>0</v>
      </c>
      <c r="E42" s="202">
        <f>D42-C42</f>
        <v>0</v>
      </c>
      <c r="F42" s="190"/>
      <c r="G42" s="192" t="s">
        <v>123</v>
      </c>
      <c r="H42" s="192" t="s">
        <v>123</v>
      </c>
      <c r="I42" s="192" t="s">
        <v>123</v>
      </c>
      <c r="J42" s="192" t="s">
        <v>123</v>
      </c>
    </row>
    <row r="43" spans="1:10" ht="78.75">
      <c r="A43" s="171" t="s">
        <v>52</v>
      </c>
      <c r="B43" s="54" t="str">
        <f>Лист1!B45</f>
        <v>Приобретение оборудования для работы органов управления Челябинского муниципального звена территориальной подсистемы единой государственной системы предупреждения и ликвидации чрезвычайных ситуаций, органа управления гражданской обороной, в том числе подвижного пункта главы города Челябинска и запасного пункта управления Главы города Челябинска  (единиц)</v>
      </c>
      <c r="C43" s="202">
        <f>Лист1!S45</f>
        <v>0</v>
      </c>
      <c r="D43" s="202">
        <f>Лист1!T45</f>
        <v>0</v>
      </c>
      <c r="E43" s="202">
        <f>D43-C43</f>
        <v>0</v>
      </c>
      <c r="F43" s="190"/>
      <c r="G43" s="192" t="s">
        <v>123</v>
      </c>
      <c r="H43" s="192" t="s">
        <v>123</v>
      </c>
      <c r="I43" s="192" t="s">
        <v>123</v>
      </c>
      <c r="J43" s="192" t="s">
        <v>123</v>
      </c>
    </row>
    <row r="44" spans="1:10" ht="31.5">
      <c r="A44" s="171" t="s">
        <v>72</v>
      </c>
      <c r="B44" s="54" t="str">
        <f>Лист1!B46</f>
        <v>Приобретение комплекта оборудования (ноутбук, принтер, сканер) для обеспечения работы эвакуационной комиссии (единиц)</v>
      </c>
      <c r="C44" s="202">
        <f>Лист1!S46</f>
        <v>0</v>
      </c>
      <c r="D44" s="202">
        <f>Лист1!T46</f>
        <v>0</v>
      </c>
      <c r="E44" s="202">
        <f>D44-C44</f>
        <v>0</v>
      </c>
      <c r="F44" s="190"/>
      <c r="G44" s="192" t="s">
        <v>123</v>
      </c>
      <c r="H44" s="192" t="s">
        <v>123</v>
      </c>
      <c r="I44" s="192" t="s">
        <v>123</v>
      </c>
      <c r="J44" s="192" t="s">
        <v>123</v>
      </c>
    </row>
    <row r="45" spans="1:10" ht="15.75">
      <c r="A45" s="171" t="s">
        <v>73</v>
      </c>
      <c r="B45" s="54" t="str">
        <f>Лист1!B47</f>
        <v>Поставка информационных стендов и вывесок (штук)</v>
      </c>
      <c r="C45" s="202">
        <f>Лист1!S47</f>
        <v>4</v>
      </c>
      <c r="D45" s="202">
        <f>Лист1!T47</f>
        <v>9</v>
      </c>
      <c r="E45" s="202">
        <f>D45-C45</f>
        <v>5</v>
      </c>
      <c r="F45" s="190">
        <f>D45/C45</f>
        <v>2.25</v>
      </c>
      <c r="G45" s="192" t="s">
        <v>123</v>
      </c>
      <c r="H45" s="192" t="s">
        <v>123</v>
      </c>
      <c r="I45" s="192" t="s">
        <v>123</v>
      </c>
      <c r="J45" s="192" t="s">
        <v>123</v>
      </c>
    </row>
    <row r="46" spans="1:10" ht="31.5">
      <c r="A46" s="171" t="s">
        <v>100</v>
      </c>
      <c r="B46" s="54" t="str">
        <f>Лист1!B48</f>
        <v>Изготовление брошюр по вопросам безопасности населения (гражданская оборона, безопасность на водных объектах, противопожарная тематика)  (штук):</v>
      </c>
      <c r="C46" s="217">
        <f>Лист1!S48</f>
        <v>50</v>
      </c>
      <c r="D46" s="217">
        <f>Лист1!T48</f>
        <v>50</v>
      </c>
      <c r="E46" s="217">
        <f>D46-C46</f>
        <v>0</v>
      </c>
      <c r="F46" s="218">
        <f>D46/C46</f>
        <v>1</v>
      </c>
      <c r="G46" s="219" t="s">
        <v>123</v>
      </c>
      <c r="H46" s="219" t="s">
        <v>123</v>
      </c>
      <c r="I46" s="219" t="s">
        <v>123</v>
      </c>
      <c r="J46" s="219" t="s">
        <v>123</v>
      </c>
    </row>
    <row r="47" spans="1:10" ht="31.5">
      <c r="A47" s="171" t="s">
        <v>22</v>
      </c>
      <c r="B47" s="179" t="str">
        <f>Лист1!B50</f>
        <v>Акарицидная обработка территории с сцелью обеспечения безопасности жителей города в местах отдыха</v>
      </c>
      <c r="C47" s="220"/>
      <c r="D47" s="221"/>
      <c r="E47" s="221"/>
      <c r="F47" s="222"/>
      <c r="G47" s="223"/>
      <c r="H47" s="223"/>
      <c r="I47" s="223"/>
      <c r="J47" s="224"/>
    </row>
    <row r="48" spans="1:10" ht="15.75">
      <c r="A48" s="171" t="s">
        <v>144</v>
      </c>
      <c r="B48" s="8" t="str">
        <f>Лист1!B51</f>
        <v>Акарицидная обработка территории города Челябинска (гектаров)</v>
      </c>
      <c r="C48" s="180">
        <f>Лист1!S51</f>
        <v>222.35900000000001</v>
      </c>
      <c r="D48" s="180">
        <f>Лист1!T51</f>
        <v>222.35900000000001</v>
      </c>
      <c r="E48" s="180">
        <f>D48-C48</f>
        <v>0</v>
      </c>
      <c r="F48" s="225">
        <f>D48/C48</f>
        <v>1</v>
      </c>
      <c r="G48" s="226"/>
      <c r="H48" s="226"/>
      <c r="I48" s="226"/>
      <c r="J48" s="226"/>
    </row>
    <row r="49" spans="1:10" ht="47.25">
      <c r="A49" s="171" t="s">
        <v>23</v>
      </c>
      <c r="B49" s="179" t="str">
        <f>Лист1!B52</f>
        <v>Организация пропаганды в области защиты населения и территорий от чрезвычайных ситуаций в мирное и военное время, в том числе обеспечения безопасности на водных объектах и  пожарной безопасности на территории города</v>
      </c>
      <c r="C49" s="220"/>
      <c r="D49" s="221"/>
      <c r="E49" s="221"/>
      <c r="F49" s="222"/>
      <c r="G49" s="223"/>
      <c r="H49" s="223"/>
      <c r="I49" s="223"/>
      <c r="J49" s="224"/>
    </row>
    <row r="50" spans="1:10" ht="31.5">
      <c r="A50" s="171" t="s">
        <v>46</v>
      </c>
      <c r="B50" s="145" t="str">
        <f>Лист1!B53</f>
        <v>Приобретение комплекта оборудования для специалиста по связям с общественностью  (единиц)</v>
      </c>
      <c r="C50" s="201">
        <f>Лист1!S53</f>
        <v>0</v>
      </c>
      <c r="D50" s="201">
        <f>Лист1!T53</f>
        <v>0</v>
      </c>
      <c r="E50" s="201">
        <f>D50-C50</f>
        <v>0</v>
      </c>
      <c r="F50" s="187"/>
      <c r="G50" s="189" t="s">
        <v>123</v>
      </c>
      <c r="H50" s="189" t="s">
        <v>123</v>
      </c>
      <c r="I50" s="189" t="s">
        <v>123</v>
      </c>
      <c r="J50" s="189" t="s">
        <v>123</v>
      </c>
    </row>
    <row r="51" spans="1:10" ht="31.5">
      <c r="A51" s="171" t="s">
        <v>106</v>
      </c>
      <c r="B51" s="145" t="str">
        <f>Лист1!B54</f>
        <v>Изготовление видеороликов по вопросам безопасности населения (гражданская оборона, безопасность на водных объектах, противопожарная тематика) (штук)</v>
      </c>
      <c r="C51" s="202">
        <f>Лист1!S54</f>
        <v>1</v>
      </c>
      <c r="D51" s="202">
        <f>Лист1!T54</f>
        <v>1</v>
      </c>
      <c r="E51" s="202">
        <f>D51-C51</f>
        <v>0</v>
      </c>
      <c r="F51" s="190">
        <f>D51/C51</f>
        <v>1</v>
      </c>
      <c r="G51" s="192" t="s">
        <v>123</v>
      </c>
      <c r="H51" s="192" t="s">
        <v>123</v>
      </c>
      <c r="I51" s="192" t="s">
        <v>123</v>
      </c>
      <c r="J51" s="192" t="s">
        <v>123</v>
      </c>
    </row>
    <row r="52" spans="1:10" ht="47.25">
      <c r="A52" s="171" t="s">
        <v>49</v>
      </c>
      <c r="B52" s="145" t="str">
        <f>Лист1!B55</f>
        <v>Размещение на медиаэкранах видеороликов по вопросам безопасности населения (гражданская оборона, безопасность на водных объектах, противопожарная тематика) (штук)</v>
      </c>
      <c r="C52" s="202">
        <f>Лист1!S55</f>
        <v>6</v>
      </c>
      <c r="D52" s="202">
        <f>Лист1!T55</f>
        <v>7</v>
      </c>
      <c r="E52" s="202">
        <f>D52-C52</f>
        <v>1</v>
      </c>
      <c r="F52" s="190">
        <f>D52/C52</f>
        <v>1.1666666666666667</v>
      </c>
      <c r="G52" s="192" t="s">
        <v>123</v>
      </c>
      <c r="H52" s="192" t="s">
        <v>123</v>
      </c>
      <c r="I52" s="192" t="s">
        <v>123</v>
      </c>
      <c r="J52" s="192" t="s">
        <v>123</v>
      </c>
    </row>
    <row r="53" spans="1:10" ht="31.5">
      <c r="A53" s="171" t="s">
        <v>47</v>
      </c>
      <c r="B53" s="145" t="str">
        <f>Лист1!B56</f>
        <v>Изготовление листовок для организации пропаганды защиты населения и территорий от чрезвычайных ситуаций в мирное и военное время (штук)</v>
      </c>
      <c r="C53" s="202">
        <f>Лист1!S56</f>
        <v>39000</v>
      </c>
      <c r="D53" s="202">
        <f>Лист1!T56</f>
        <v>39000</v>
      </c>
      <c r="E53" s="202">
        <f>D53-C53</f>
        <v>0</v>
      </c>
      <c r="F53" s="190">
        <f>D53/C53</f>
        <v>1</v>
      </c>
      <c r="G53" s="192" t="s">
        <v>123</v>
      </c>
      <c r="H53" s="192" t="s">
        <v>123</v>
      </c>
      <c r="I53" s="192" t="s">
        <v>123</v>
      </c>
      <c r="J53" s="192" t="s">
        <v>123</v>
      </c>
    </row>
    <row r="54" spans="1:10" ht="15.75">
      <c r="A54" s="171" t="s">
        <v>48</v>
      </c>
      <c r="B54" s="145" t="str">
        <f>Лист1!B57</f>
        <v>Изготовление брощюр по противопожарной пропаганде (шт.)</v>
      </c>
      <c r="C54" s="217">
        <f>Лист1!S57</f>
        <v>0</v>
      </c>
      <c r="D54" s="217">
        <f>Лист1!T57</f>
        <v>0</v>
      </c>
      <c r="E54" s="217">
        <f>D54-C54</f>
        <v>0</v>
      </c>
      <c r="F54" s="218"/>
      <c r="G54" s="219" t="s">
        <v>123</v>
      </c>
      <c r="H54" s="219" t="s">
        <v>123</v>
      </c>
      <c r="I54" s="219" t="s">
        <v>123</v>
      </c>
      <c r="J54" s="219" t="s">
        <v>123</v>
      </c>
    </row>
    <row r="55" spans="1:10" ht="15.75">
      <c r="A55" s="172" t="s">
        <v>109</v>
      </c>
      <c r="B55" s="181" t="str">
        <f>Лист1!B58</f>
        <v>Поставка оборудования для пунктов временного размещения*</v>
      </c>
      <c r="C55" s="220"/>
      <c r="D55" s="221"/>
      <c r="E55" s="221"/>
      <c r="F55" s="222"/>
      <c r="G55" s="223"/>
      <c r="H55" s="223"/>
      <c r="I55" s="223"/>
      <c r="J55" s="224"/>
    </row>
    <row r="56" spans="1:10" ht="94.5">
      <c r="A56" s="171" t="s">
        <v>110</v>
      </c>
      <c r="B56" s="145" t="str">
        <f>Лист1!B60</f>
        <v>Количество пунктов временного размещения пострадавшего населения города Челябинска, оснащенных комплектом имущества согласно перечню имущества, разработанному в соответствии с постановлением Правительства Российской Федерации от 10.11.1996 №1340 "О порядке создания и использования резервов материальных ресурсов для ликвидации чрезвычайных ситуаций природного и техногенного характера"(штук)</v>
      </c>
      <c r="C56" s="180">
        <f>Лист1!S60</f>
        <v>0</v>
      </c>
      <c r="D56" s="180">
        <f>Лист1!T60</f>
        <v>0</v>
      </c>
      <c r="E56" s="180">
        <f>D56-C56</f>
        <v>0</v>
      </c>
      <c r="F56" s="225"/>
      <c r="G56" s="226" t="s">
        <v>123</v>
      </c>
      <c r="H56" s="226" t="s">
        <v>123</v>
      </c>
      <c r="I56" s="226" t="s">
        <v>123</v>
      </c>
      <c r="J56" s="226" t="s">
        <v>123</v>
      </c>
    </row>
    <row r="57" spans="1:10" ht="47.25">
      <c r="A57" s="171" t="s">
        <v>111</v>
      </c>
      <c r="B57" s="182" t="str">
        <f>Лист1!B61</f>
        <v>Профилактические мероприятия, направленные на обеспечение безопасности, снижение травматизма и гибели людей на водных объектах города Челябинска (изготовление, установка и сезонная замена информационных знаков)</v>
      </c>
      <c r="C57" s="220"/>
      <c r="D57" s="221"/>
      <c r="E57" s="221"/>
      <c r="F57" s="222"/>
      <c r="G57" s="223"/>
      <c r="H57" s="223"/>
      <c r="I57" s="223"/>
      <c r="J57" s="224"/>
    </row>
    <row r="58" spans="1:10" ht="15.75">
      <c r="A58" s="171" t="s">
        <v>113</v>
      </c>
      <c r="B58" s="145" t="str">
        <f>Лист1!B62</f>
        <v>Изготовление знаков безопасности на водных объектах (штук)</v>
      </c>
      <c r="C58" s="201">
        <f>Лист1!S62</f>
        <v>9</v>
      </c>
      <c r="D58" s="201">
        <f>Лист1!T62</f>
        <v>9</v>
      </c>
      <c r="E58" s="201">
        <f>D58-C58</f>
        <v>0</v>
      </c>
      <c r="F58" s="187">
        <f>D58/C58</f>
        <v>1</v>
      </c>
      <c r="G58" s="189"/>
      <c r="H58" s="189"/>
      <c r="I58" s="189"/>
      <c r="J58" s="227"/>
    </row>
    <row r="59" spans="1:10" ht="31.5">
      <c r="A59" s="171" t="s">
        <v>114</v>
      </c>
      <c r="B59" s="145" t="str">
        <f>Лист1!B63</f>
        <v>Установка знаков безопасности на водных объектах (стойка с основанием и знаком) (штук)</v>
      </c>
      <c r="C59" s="202">
        <f>Лист1!S63</f>
        <v>9</v>
      </c>
      <c r="D59" s="202">
        <f>Лист1!T63</f>
        <v>17</v>
      </c>
      <c r="E59" s="202">
        <f>D59-C59</f>
        <v>8</v>
      </c>
      <c r="F59" s="190">
        <f>D59/C59</f>
        <v>1.8888888888888888</v>
      </c>
      <c r="G59" s="192"/>
      <c r="H59" s="192"/>
      <c r="I59" s="192"/>
      <c r="J59" s="196"/>
    </row>
    <row r="60" spans="1:10" ht="15.75">
      <c r="A60" s="171" t="s">
        <v>115</v>
      </c>
      <c r="B60" s="145" t="str">
        <f>Лист1!B64</f>
        <v>Сезонная замена знаков безопасности на водных объектах (штук)</v>
      </c>
      <c r="C60" s="202">
        <f>Лист1!S64</f>
        <v>49</v>
      </c>
      <c r="D60" s="202">
        <f>Лист1!T64</f>
        <v>48</v>
      </c>
      <c r="E60" s="202">
        <f>D60-C60</f>
        <v>-1</v>
      </c>
      <c r="F60" s="190">
        <f>D60/C60</f>
        <v>0.97959183673469385</v>
      </c>
      <c r="G60" s="192"/>
      <c r="H60" s="192"/>
      <c r="I60" s="192"/>
      <c r="J60" s="196"/>
    </row>
    <row r="61" spans="1:10" ht="15.75">
      <c r="A61" s="171"/>
      <c r="B61" s="138" t="s">
        <v>124</v>
      </c>
      <c r="C61" s="202"/>
      <c r="D61" s="202"/>
      <c r="E61" s="202"/>
      <c r="F61" s="190"/>
      <c r="G61" s="192"/>
      <c r="H61" s="192"/>
      <c r="I61" s="192"/>
      <c r="J61" s="192">
        <f>H62/H74</f>
        <v>3.2878561679692605E-3</v>
      </c>
    </row>
    <row r="62" spans="1:10" ht="15.75">
      <c r="A62" s="171"/>
      <c r="B62" s="137" t="s">
        <v>125</v>
      </c>
      <c r="C62" s="203" t="s">
        <v>123</v>
      </c>
      <c r="D62" s="203" t="s">
        <v>123</v>
      </c>
      <c r="E62" s="204" t="s">
        <v>123</v>
      </c>
      <c r="F62" s="203">
        <f>(F45+F46+F48+F51+F52+F53+F58+F59+F60)/9</f>
        <v>1.2539052658100278</v>
      </c>
      <c r="G62" s="205">
        <f>Лист1!C41</f>
        <v>641.29</v>
      </c>
      <c r="H62" s="205">
        <f>Лист1!D41</f>
        <v>641.29</v>
      </c>
      <c r="I62" s="205">
        <f>H62/G62</f>
        <v>1</v>
      </c>
      <c r="J62" s="205">
        <f>F62/I62</f>
        <v>1.2539052658100278</v>
      </c>
    </row>
    <row r="63" spans="1:10" ht="31.5">
      <c r="A63" s="172" t="s">
        <v>145</v>
      </c>
      <c r="B63" s="169" t="str">
        <f>Лист1!B65</f>
        <v>Осуществление мероприятий по обеспечению безопасности людей на водных объектах, охране их жизни и здоровья</v>
      </c>
      <c r="C63" s="228"/>
      <c r="D63" s="228"/>
      <c r="E63" s="229"/>
      <c r="F63" s="228"/>
      <c r="G63" s="230"/>
      <c r="H63" s="230"/>
      <c r="I63" s="230"/>
      <c r="J63" s="231"/>
    </row>
    <row r="64" spans="1:10" ht="47.25">
      <c r="A64" s="171" t="s">
        <v>82</v>
      </c>
      <c r="B64" s="166" t="str">
        <f>Лист1!B66</f>
        <v>Количество лиц, которым оказана помощь Муниципальным казенным учреждением «Поисково-спасательная служба на водных объектах города Челябинска» (человек):</v>
      </c>
      <c r="C64" s="190">
        <f>Лист1!S66</f>
        <v>300</v>
      </c>
      <c r="D64" s="190">
        <f>Лист1!T66</f>
        <v>294</v>
      </c>
      <c r="E64" s="190">
        <f>D64-C64</f>
        <v>-6</v>
      </c>
      <c r="F64" s="190">
        <f>D64/C64</f>
        <v>0.98</v>
      </c>
      <c r="G64" s="205"/>
      <c r="H64" s="205"/>
      <c r="I64" s="205"/>
      <c r="J64" s="205"/>
    </row>
    <row r="65" spans="1:10" ht="63">
      <c r="A65" s="171" t="s">
        <v>84</v>
      </c>
      <c r="B65" s="166" t="str">
        <f>Лист1!B67</f>
        <v>Количество выездов поисково-спасательного отряда Муниципального казенного учреждения "Поисково-спасательная служба на водных объектах города Челябинска"  для патрулирования мест, запрещенных (опасных) для купания, а так же в период становления и таяния льда на водоемах (единиц):</v>
      </c>
      <c r="C65" s="187">
        <f>Лист1!S67</f>
        <v>2200</v>
      </c>
      <c r="D65" s="187">
        <f>Лист1!T67</f>
        <v>2352</v>
      </c>
      <c r="E65" s="187">
        <f>D65-C65</f>
        <v>152</v>
      </c>
      <c r="F65" s="187">
        <f>D65/C65</f>
        <v>1.0690909090909091</v>
      </c>
      <c r="G65" s="232"/>
      <c r="H65" s="232"/>
      <c r="I65" s="232"/>
      <c r="J65" s="205"/>
    </row>
    <row r="66" spans="1:10" ht="47.25">
      <c r="A66" s="171" t="s">
        <v>116</v>
      </c>
      <c r="B66" s="166" t="str">
        <f>Лист1!B68</f>
        <v>Количество лиц, спасенных на водных объектах в границах города Челябинска силами Муниципального казенного учреждения "Поисково-спасательная служба на водных объектах города Челябинска" (человек)</v>
      </c>
      <c r="C66" s="187">
        <f>Лист1!S68</f>
        <v>95</v>
      </c>
      <c r="D66" s="187">
        <f>Лист1!T68</f>
        <v>94</v>
      </c>
      <c r="E66" s="187">
        <f>D66-C66</f>
        <v>-1</v>
      </c>
      <c r="F66" s="187">
        <f>D66/C66</f>
        <v>0.98947368421052628</v>
      </c>
      <c r="G66" s="232"/>
      <c r="H66" s="232"/>
      <c r="I66" s="232"/>
      <c r="J66" s="205"/>
    </row>
    <row r="67" spans="1:10" ht="15.75">
      <c r="A67" s="171"/>
      <c r="B67" s="138" t="s">
        <v>124</v>
      </c>
      <c r="C67" s="233"/>
      <c r="D67" s="233"/>
      <c r="E67" s="234"/>
      <c r="F67" s="233"/>
      <c r="G67" s="232"/>
      <c r="H67" s="232"/>
      <c r="I67" s="232"/>
      <c r="J67" s="192">
        <f>H68/H74</f>
        <v>0.28743663036501721</v>
      </c>
    </row>
    <row r="68" spans="1:10" ht="15.75">
      <c r="A68" s="171"/>
      <c r="B68" s="137" t="s">
        <v>125</v>
      </c>
      <c r="C68" s="197" t="s">
        <v>123</v>
      </c>
      <c r="D68" s="197" t="s">
        <v>123</v>
      </c>
      <c r="E68" s="198" t="s">
        <v>123</v>
      </c>
      <c r="F68" s="197">
        <f>(F64+F65+F66)/3</f>
        <v>1.0128548644338118</v>
      </c>
      <c r="G68" s="199">
        <f>Лист1!I65</f>
        <v>56063.96</v>
      </c>
      <c r="H68" s="199">
        <f>Лист1!J65</f>
        <v>56063.96</v>
      </c>
      <c r="I68" s="199">
        <f>H68/G68</f>
        <v>1</v>
      </c>
      <c r="J68" s="235">
        <f>F68/I68</f>
        <v>1.0128548644338118</v>
      </c>
    </row>
    <row r="69" spans="1:10" ht="15.75">
      <c r="A69" s="171" t="s">
        <v>85</v>
      </c>
      <c r="B69" s="183" t="str">
        <f>Лист1!B70</f>
        <v>Устройство и содержание мест массового отдыха людей на водных объектах</v>
      </c>
      <c r="C69" s="236"/>
      <c r="D69" s="228"/>
      <c r="E69" s="229"/>
      <c r="F69" s="228"/>
      <c r="G69" s="230"/>
      <c r="H69" s="230"/>
      <c r="I69" s="230"/>
      <c r="J69" s="231"/>
    </row>
    <row r="70" spans="1:10" ht="27" customHeight="1">
      <c r="A70" s="171" t="s">
        <v>87</v>
      </c>
      <c r="B70" s="145" t="str">
        <f>Лист1!B71</f>
        <v>Устройство мест массового отдыха людей на водных объектах (единиц):</v>
      </c>
      <c r="C70" s="187">
        <f>Лист1!S71</f>
        <v>3</v>
      </c>
      <c r="D70" s="187">
        <f>Лист1!T71</f>
        <v>3</v>
      </c>
      <c r="E70" s="187">
        <f>D70-C70</f>
        <v>0</v>
      </c>
      <c r="F70" s="187">
        <f>D70/C70</f>
        <v>1</v>
      </c>
      <c r="G70" s="201" t="s">
        <v>123</v>
      </c>
      <c r="H70" s="201" t="s">
        <v>123</v>
      </c>
      <c r="I70" s="201" t="s">
        <v>123</v>
      </c>
      <c r="J70" s="201" t="s">
        <v>123</v>
      </c>
    </row>
    <row r="71" spans="1:10" ht="31.5">
      <c r="A71" s="171" t="s">
        <v>88</v>
      </c>
      <c r="B71" s="54" t="str">
        <f>Лист1!B72</f>
        <v>Содержание земельных участков, выделенных под устройство мест массового отдыха людей на водных объектах (единиц):</v>
      </c>
      <c r="C71" s="187">
        <f>Лист1!S72</f>
        <v>6</v>
      </c>
      <c r="D71" s="187">
        <f>Лист1!T72</f>
        <v>6</v>
      </c>
      <c r="E71" s="187">
        <f>D71-C71</f>
        <v>0</v>
      </c>
      <c r="F71" s="187">
        <f>D71/C71</f>
        <v>1</v>
      </c>
      <c r="G71" s="237" t="s">
        <v>123</v>
      </c>
      <c r="H71" s="237" t="s">
        <v>123</v>
      </c>
      <c r="I71" s="237" t="s">
        <v>123</v>
      </c>
      <c r="J71" s="237" t="s">
        <v>123</v>
      </c>
    </row>
    <row r="72" spans="1:10" ht="15.75">
      <c r="A72" s="171"/>
      <c r="B72" s="138" t="s">
        <v>124</v>
      </c>
      <c r="C72" s="203"/>
      <c r="D72" s="203"/>
      <c r="E72" s="204"/>
      <c r="F72" s="203"/>
      <c r="G72" s="205"/>
      <c r="H72" s="205"/>
      <c r="I72" s="205"/>
      <c r="J72" s="192">
        <f>H73/H74</f>
        <v>9.272319382601428E-2</v>
      </c>
    </row>
    <row r="73" spans="1:10" ht="15.75">
      <c r="A73" s="171"/>
      <c r="B73" s="139" t="s">
        <v>125</v>
      </c>
      <c r="C73" s="203" t="s">
        <v>123</v>
      </c>
      <c r="D73" s="203" t="s">
        <v>123</v>
      </c>
      <c r="E73" s="204" t="s">
        <v>123</v>
      </c>
      <c r="F73" s="203">
        <f>(F70+F71)/2</f>
        <v>1</v>
      </c>
      <c r="G73" s="205">
        <f>Лист1!C70</f>
        <v>18085.48</v>
      </c>
      <c r="H73" s="205">
        <f>Лист1!D70</f>
        <v>18085.48</v>
      </c>
      <c r="I73" s="205">
        <f>H73/G73</f>
        <v>1</v>
      </c>
      <c r="J73" s="205">
        <f>F73/I73</f>
        <v>1</v>
      </c>
    </row>
    <row r="74" spans="1:10" ht="15.75">
      <c r="A74" s="171"/>
      <c r="B74" s="139" t="s">
        <v>173</v>
      </c>
      <c r="C74" s="131"/>
      <c r="D74" s="131"/>
      <c r="E74" s="132"/>
      <c r="F74" s="131"/>
      <c r="G74" s="238">
        <f>Лист1!C73</f>
        <v>195048.08999999997</v>
      </c>
      <c r="H74" s="238">
        <f>Лист1!D73</f>
        <v>195048.06999999998</v>
      </c>
      <c r="I74" s="129"/>
      <c r="J74" s="129"/>
    </row>
    <row r="75" spans="1:10" ht="15.75">
      <c r="B75" s="122"/>
      <c r="C75" s="147"/>
      <c r="D75" s="147"/>
      <c r="E75" s="148"/>
      <c r="F75" s="147"/>
      <c r="G75" s="149"/>
      <c r="H75" s="149"/>
      <c r="I75" s="150"/>
      <c r="J75" s="150"/>
    </row>
    <row r="76" spans="1:10" ht="15.75">
      <c r="B76" s="122"/>
      <c r="C76" s="248"/>
      <c r="D76" s="248"/>
      <c r="E76" s="249"/>
      <c r="F76" s="248"/>
      <c r="G76" s="250"/>
      <c r="H76" s="250"/>
      <c r="I76" s="251"/>
      <c r="J76" s="251"/>
    </row>
    <row r="77" spans="1:10" ht="16.5">
      <c r="B77" s="151" t="s">
        <v>127</v>
      </c>
      <c r="C77" s="123"/>
      <c r="D77" s="123"/>
      <c r="E77" s="124"/>
      <c r="F77" s="123"/>
      <c r="G77" s="126"/>
      <c r="H77" s="126"/>
      <c r="I77" s="126"/>
      <c r="J77" s="126"/>
    </row>
    <row r="78" spans="1:10" ht="15.75">
      <c r="B78" s="152" t="s">
        <v>128</v>
      </c>
      <c r="C78" s="123"/>
      <c r="D78" s="123"/>
      <c r="E78" s="153"/>
      <c r="F78" s="123"/>
      <c r="G78" s="126"/>
      <c r="H78" s="126"/>
      <c r="I78" s="126"/>
      <c r="J78" s="126"/>
    </row>
    <row r="79" spans="1:10" ht="15.75">
      <c r="B79" s="138" t="s">
        <v>129</v>
      </c>
      <c r="C79" s="127" t="s">
        <v>130</v>
      </c>
      <c r="D79" s="154"/>
      <c r="E79" s="155"/>
      <c r="F79" s="154"/>
      <c r="G79" s="126"/>
      <c r="H79" s="126"/>
      <c r="I79" s="126"/>
      <c r="J79" s="126"/>
    </row>
    <row r="80" spans="1:10" ht="15.75">
      <c r="B80" s="138" t="s">
        <v>131</v>
      </c>
      <c r="C80" s="167">
        <f>J20*J19</f>
        <v>0.19275403226753132</v>
      </c>
      <c r="D80" s="154"/>
      <c r="E80" s="155"/>
      <c r="F80" s="154"/>
      <c r="G80" s="126"/>
      <c r="H80" s="126"/>
      <c r="I80" s="126"/>
      <c r="J80" s="126"/>
    </row>
    <row r="81" spans="2:10" ht="15.75">
      <c r="B81" s="138" t="s">
        <v>132</v>
      </c>
      <c r="C81" s="167">
        <f>J27*C26</f>
        <v>0.25937204880196574</v>
      </c>
      <c r="D81" s="123"/>
      <c r="E81" s="124"/>
      <c r="F81" s="123"/>
      <c r="G81" s="126"/>
      <c r="H81" s="126"/>
      <c r="I81" s="126"/>
      <c r="J81" s="126"/>
    </row>
    <row r="82" spans="2:10" ht="15.75">
      <c r="B82" s="138" t="s">
        <v>133</v>
      </c>
      <c r="C82" s="167">
        <f>J34*J33</f>
        <v>6.3016390332199967E-2</v>
      </c>
      <c r="D82" s="123"/>
      <c r="E82" s="124"/>
      <c r="F82" s="123"/>
      <c r="G82" s="126"/>
      <c r="H82" s="126"/>
      <c r="I82" s="126"/>
      <c r="J82" s="126"/>
    </row>
    <row r="83" spans="2:10" ht="15.75">
      <c r="B83" s="138" t="s">
        <v>134</v>
      </c>
      <c r="C83" s="167">
        <f>J39*C38</f>
        <v>0.16399059344704106</v>
      </c>
      <c r="D83" s="123"/>
      <c r="E83" s="124"/>
      <c r="F83" s="123"/>
      <c r="G83" s="126"/>
      <c r="H83" s="126"/>
      <c r="I83" s="126"/>
      <c r="J83" s="126"/>
    </row>
    <row r="84" spans="2:10" ht="15.75">
      <c r="B84" s="138" t="s">
        <v>135</v>
      </c>
      <c r="C84" s="167">
        <f>J62*J61</f>
        <v>4.1226601622426353E-3</v>
      </c>
      <c r="D84" s="123"/>
      <c r="E84" s="124"/>
      <c r="F84" s="123"/>
      <c r="G84" s="126"/>
      <c r="H84" s="126"/>
      <c r="I84" s="126"/>
      <c r="J84" s="126"/>
    </row>
    <row r="85" spans="2:10" ht="15.75">
      <c r="B85" s="138" t="s">
        <v>146</v>
      </c>
      <c r="C85" s="167">
        <f>J68*J67</f>
        <v>0.29113158928167115</v>
      </c>
      <c r="D85" s="123"/>
      <c r="E85" s="124"/>
      <c r="F85" s="123"/>
      <c r="G85" s="126"/>
      <c r="H85" s="126"/>
      <c r="I85" s="126"/>
      <c r="J85" s="126"/>
    </row>
    <row r="86" spans="2:10" ht="15.75">
      <c r="B86" s="138" t="s">
        <v>147</v>
      </c>
      <c r="C86" s="167">
        <f>J73*J72</f>
        <v>9.272319382601428E-2</v>
      </c>
      <c r="D86" s="123"/>
      <c r="E86" s="124"/>
      <c r="F86" s="123"/>
      <c r="G86" s="126"/>
      <c r="H86" s="126"/>
      <c r="I86" s="126"/>
      <c r="J86" s="126"/>
    </row>
    <row r="87" spans="2:10" ht="15.75">
      <c r="B87" s="138" t="s">
        <v>136</v>
      </c>
      <c r="C87" s="167">
        <f>SUM(C80:C86)</f>
        <v>1.067110508118666</v>
      </c>
      <c r="D87" s="123"/>
      <c r="E87" s="124"/>
      <c r="F87" s="123"/>
      <c r="G87" s="126"/>
      <c r="H87" s="126"/>
      <c r="I87" s="126"/>
      <c r="J87" s="126"/>
    </row>
    <row r="88" spans="2:10" ht="15.75">
      <c r="B88" s="152" t="s">
        <v>160</v>
      </c>
      <c r="C88" s="123"/>
      <c r="D88" s="123"/>
      <c r="E88" s="124"/>
      <c r="F88" s="123"/>
      <c r="G88" s="126"/>
      <c r="H88" s="126"/>
      <c r="I88" s="126"/>
      <c r="J88" s="126"/>
    </row>
    <row r="89" spans="2:10" ht="15.75">
      <c r="B89" s="152" t="s">
        <v>137</v>
      </c>
      <c r="C89" s="123"/>
      <c r="D89" s="123"/>
      <c r="E89" s="124"/>
      <c r="F89" s="123"/>
      <c r="G89" s="126"/>
      <c r="H89" s="126"/>
      <c r="I89" s="126"/>
      <c r="J89" s="126"/>
    </row>
    <row r="90" spans="2:10" ht="16.5" customHeight="1">
      <c r="B90" s="256" t="s">
        <v>161</v>
      </c>
      <c r="C90" s="257">
        <f>C87</f>
        <v>1.067110508118666</v>
      </c>
      <c r="D90" s="256"/>
      <c r="E90" s="256"/>
      <c r="F90" s="256"/>
      <c r="G90" s="256"/>
      <c r="H90" s="256"/>
      <c r="I90" s="256"/>
      <c r="J90" s="256"/>
    </row>
    <row r="91" spans="2:10" ht="16.5">
      <c r="B91" s="156" t="s">
        <v>138</v>
      </c>
      <c r="C91" s="157"/>
      <c r="D91" s="157"/>
      <c r="E91" s="158"/>
      <c r="F91" s="157"/>
      <c r="G91" s="159"/>
      <c r="H91" s="159"/>
      <c r="I91" s="159"/>
      <c r="J91" s="159"/>
    </row>
    <row r="92" spans="2:10" ht="16.5">
      <c r="B92" s="156" t="s">
        <v>162</v>
      </c>
      <c r="C92" s="157"/>
      <c r="D92" s="157"/>
      <c r="E92" s="158"/>
      <c r="F92" s="157"/>
      <c r="G92" s="159"/>
      <c r="H92" s="159"/>
      <c r="I92" s="159"/>
      <c r="J92" s="159"/>
    </row>
    <row r="93" spans="2:10" ht="16.5">
      <c r="B93" s="156"/>
      <c r="C93" s="157"/>
      <c r="D93" s="157"/>
      <c r="E93" s="158"/>
      <c r="F93" s="157"/>
      <c r="G93" s="159"/>
      <c r="H93" s="159"/>
      <c r="I93" s="159"/>
      <c r="J93" s="159"/>
    </row>
    <row r="94" spans="2:10" ht="16.5">
      <c r="B94" s="156" t="s">
        <v>163</v>
      </c>
      <c r="C94" s="157"/>
      <c r="D94" s="157"/>
      <c r="E94" s="158"/>
      <c r="F94" s="157"/>
      <c r="G94" s="159"/>
      <c r="H94" s="159"/>
      <c r="I94" s="159"/>
      <c r="J94" s="159"/>
    </row>
    <row r="95" spans="2:10" ht="55.5" customHeight="1">
      <c r="B95" s="156"/>
      <c r="C95" s="157"/>
      <c r="D95" s="157"/>
      <c r="E95" s="158"/>
      <c r="F95" s="157"/>
      <c r="G95" s="159"/>
      <c r="H95" s="159"/>
      <c r="I95" s="159"/>
      <c r="J95" s="159"/>
    </row>
    <row r="96" spans="2:10" ht="16.5">
      <c r="B96" s="160" t="s">
        <v>139</v>
      </c>
      <c r="C96" s="123"/>
      <c r="D96" s="123"/>
      <c r="E96" s="124"/>
      <c r="F96" s="123"/>
      <c r="G96" s="126"/>
      <c r="H96" s="126"/>
      <c r="I96" s="126"/>
      <c r="J96" s="126"/>
    </row>
    <row r="97" spans="2:10" ht="16.5">
      <c r="B97" s="156" t="s">
        <v>140</v>
      </c>
      <c r="C97" s="161"/>
      <c r="D97" s="162"/>
      <c r="E97" s="162"/>
      <c r="F97" s="163"/>
      <c r="G97" s="164"/>
      <c r="H97" s="164"/>
      <c r="I97" s="164"/>
      <c r="J97" s="126"/>
    </row>
    <row r="98" spans="2:10" ht="16.5">
      <c r="B98" s="156" t="s">
        <v>141</v>
      </c>
      <c r="C98" s="123"/>
      <c r="D98" s="123"/>
      <c r="E98" s="124"/>
      <c r="F98" s="123"/>
      <c r="G98" s="126"/>
      <c r="H98" s="126"/>
      <c r="I98" s="126"/>
      <c r="J98" s="164" t="s">
        <v>89</v>
      </c>
    </row>
    <row r="99" spans="2:10" ht="198.75" customHeight="1">
      <c r="B99" s="165"/>
      <c r="C99" s="6"/>
      <c r="D99" s="12"/>
      <c r="E99" s="12"/>
      <c r="F99" s="7"/>
      <c r="G99" s="26"/>
      <c r="H99" s="26"/>
      <c r="I99" s="26"/>
      <c r="J99" s="12"/>
    </row>
    <row r="100" spans="2:10" ht="15.75">
      <c r="B100" s="165" t="s">
        <v>25</v>
      </c>
      <c r="C100" s="6"/>
      <c r="D100" s="12"/>
      <c r="E100" s="12"/>
      <c r="F100" s="7"/>
      <c r="G100" s="26"/>
      <c r="H100" s="26"/>
      <c r="I100" s="26"/>
      <c r="J100" s="12"/>
    </row>
    <row r="101" spans="2:10" ht="15.75">
      <c r="B101" s="291" t="s">
        <v>80</v>
      </c>
      <c r="C101" s="291"/>
      <c r="D101" s="10"/>
      <c r="E101" s="10"/>
      <c r="F101" s="7"/>
      <c r="G101" s="26"/>
      <c r="H101" s="26"/>
      <c r="I101" s="26"/>
      <c r="J101" s="12"/>
    </row>
  </sheetData>
  <mergeCells count="13">
    <mergeCell ref="C26:J26"/>
    <mergeCell ref="C38:J38"/>
    <mergeCell ref="B101:C101"/>
    <mergeCell ref="A6:A7"/>
    <mergeCell ref="H1:J1"/>
    <mergeCell ref="H2:J2"/>
    <mergeCell ref="B4:J4"/>
    <mergeCell ref="B6:B7"/>
    <mergeCell ref="C6:E6"/>
    <mergeCell ref="F6:F7"/>
    <mergeCell ref="G6:H6"/>
    <mergeCell ref="I6:I7"/>
    <mergeCell ref="J6:J7"/>
  </mergeCells>
  <pageMargins left="0.70866141732283472" right="0.70866141732283472" top="0.74803149606299213" bottom="0.74803149606299213" header="0.31496062992125984" footer="0.31496062992125984"/>
  <pageSetup paperSize="9" scale="70" fitToHeight="3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utina</dc:creator>
  <cp:lastModifiedBy>Polyakova</cp:lastModifiedBy>
  <cp:lastPrinted>2022-01-18T11:49:17Z</cp:lastPrinted>
  <dcterms:created xsi:type="dcterms:W3CDTF">2013-04-08T09:55:50Z</dcterms:created>
  <dcterms:modified xsi:type="dcterms:W3CDTF">2022-03-21T04:52:40Z</dcterms:modified>
</cp:coreProperties>
</file>